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6\ปพ.5 ภาคเรียนที่ 2\ประถม\"/>
    </mc:Choice>
  </mc:AlternateContent>
  <xr:revisionPtr revIDLastSave="0" documentId="13_ncr:1_{CD3418FC-0E3C-4D25-90FA-E9E9B0D76959}" xr6:coauthVersionLast="47" xr6:coauthVersionMax="47" xr10:uidLastSave="{00000000-0000-0000-0000-000000000000}"/>
  <bookViews>
    <workbookView xWindow="-108" yWindow="-108" windowWidth="23256" windowHeight="12456" tabRatio="904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9">'คะแนนตัวชี้วัดเทอม2 หน้า1'!$A$1:$AB$39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I30" i="20" s="1"/>
  <c r="AA29" i="57"/>
  <c r="AA30" i="57"/>
  <c r="AA31" i="57"/>
  <c r="I33" i="20" s="1"/>
  <c r="AA32" i="57"/>
  <c r="AA33" i="57"/>
  <c r="AA34" i="57"/>
  <c r="AA35" i="57"/>
  <c r="AA36" i="57"/>
  <c r="AA37" i="57"/>
  <c r="AA38" i="57"/>
  <c r="AA39" i="57"/>
  <c r="AA20" i="58"/>
  <c r="F22" i="20" s="1"/>
  <c r="AA21" i="58"/>
  <c r="F23" i="20" s="1"/>
  <c r="AA22" i="58"/>
  <c r="F24" i="20" s="1"/>
  <c r="AA23" i="58"/>
  <c r="AA24" i="58"/>
  <c r="AA25" i="58"/>
  <c r="AA26" i="58"/>
  <c r="AA27" i="58"/>
  <c r="F29" i="20" s="1"/>
  <c r="AA28" i="58"/>
  <c r="F30" i="20" s="1"/>
  <c r="AA29" i="58"/>
  <c r="F31" i="20" s="1"/>
  <c r="AA30" i="58"/>
  <c r="F32" i="20" s="1"/>
  <c r="AA31" i="58"/>
  <c r="AA32" i="58"/>
  <c r="AA33" i="58"/>
  <c r="AA34" i="58"/>
  <c r="AA35" i="58"/>
  <c r="AA36" i="58"/>
  <c r="AA37" i="58"/>
  <c r="F39" i="20" s="1"/>
  <c r="AA38" i="58"/>
  <c r="AA39" i="58"/>
  <c r="F27" i="20"/>
  <c r="F38" i="20"/>
  <c r="F41" i="20"/>
  <c r="K2" i="27"/>
  <c r="J6" i="14"/>
  <c r="F6" i="14"/>
  <c r="I22" i="20"/>
  <c r="I23" i="20"/>
  <c r="I24" i="20"/>
  <c r="I25" i="20"/>
  <c r="I26" i="20"/>
  <c r="I27" i="20"/>
  <c r="I28" i="20"/>
  <c r="I29" i="20"/>
  <c r="I31" i="20"/>
  <c r="I32" i="20"/>
  <c r="I34" i="20"/>
  <c r="I35" i="20"/>
  <c r="I36" i="20"/>
  <c r="I37" i="20"/>
  <c r="I38" i="20"/>
  <c r="I39" i="20"/>
  <c r="I40" i="20"/>
  <c r="I41" i="20"/>
  <c r="F25" i="20"/>
  <c r="F26" i="20"/>
  <c r="F28" i="20"/>
  <c r="F33" i="20"/>
  <c r="F34" i="20"/>
  <c r="F35" i="20"/>
  <c r="F36" i="20"/>
  <c r="F37" i="20"/>
  <c r="F40" i="20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I21" i="20" s="1"/>
  <c r="E19" i="59"/>
  <c r="D19" i="59"/>
  <c r="C19" i="59"/>
  <c r="B19" i="59"/>
  <c r="A19" i="59"/>
  <c r="AC18" i="59"/>
  <c r="AA18" i="57" s="1"/>
  <c r="I20" i="20" s="1"/>
  <c r="E18" i="59"/>
  <c r="D18" i="59"/>
  <c r="C18" i="59"/>
  <c r="B18" i="59"/>
  <c r="A18" i="59"/>
  <c r="AC17" i="59"/>
  <c r="AA17" i="57" s="1"/>
  <c r="I19" i="20" s="1"/>
  <c r="E17" i="59"/>
  <c r="D17" i="59"/>
  <c r="C17" i="59"/>
  <c r="B17" i="59"/>
  <c r="A17" i="59"/>
  <c r="AC16" i="59"/>
  <c r="AA16" i="57" s="1"/>
  <c r="I18" i="20" s="1"/>
  <c r="E16" i="59"/>
  <c r="D16" i="59"/>
  <c r="C16" i="59"/>
  <c r="B16" i="59"/>
  <c r="A16" i="59"/>
  <c r="AC15" i="59"/>
  <c r="AA15" i="57" s="1"/>
  <c r="I17" i="20" s="1"/>
  <c r="E15" i="59"/>
  <c r="D15" i="59"/>
  <c r="C15" i="59"/>
  <c r="B15" i="59"/>
  <c r="A15" i="59"/>
  <c r="AC14" i="59"/>
  <c r="AA14" i="57" s="1"/>
  <c r="I16" i="20" s="1"/>
  <c r="E14" i="59"/>
  <c r="D14" i="59"/>
  <c r="C14" i="59"/>
  <c r="B14" i="59"/>
  <c r="A14" i="59"/>
  <c r="AC13" i="59"/>
  <c r="AA13" i="57" s="1"/>
  <c r="I15" i="20" s="1"/>
  <c r="E13" i="59"/>
  <c r="D13" i="59"/>
  <c r="C13" i="59"/>
  <c r="B13" i="59"/>
  <c r="A13" i="59"/>
  <c r="AC12" i="59"/>
  <c r="AA12" i="57" s="1"/>
  <c r="I14" i="20" s="1"/>
  <c r="E12" i="59"/>
  <c r="D12" i="59"/>
  <c r="C12" i="59"/>
  <c r="B12" i="59"/>
  <c r="A12" i="59"/>
  <c r="AC11" i="59"/>
  <c r="AA11" i="57" s="1"/>
  <c r="I13" i="20" s="1"/>
  <c r="E11" i="59"/>
  <c r="D11" i="59"/>
  <c r="C11" i="59"/>
  <c r="B11" i="59"/>
  <c r="A11" i="59"/>
  <c r="AC10" i="59"/>
  <c r="AA10" i="57" s="1"/>
  <c r="I12" i="20" s="1"/>
  <c r="E10" i="59"/>
  <c r="D10" i="59"/>
  <c r="C10" i="59"/>
  <c r="B10" i="59"/>
  <c r="A10" i="59"/>
  <c r="AC9" i="59"/>
  <c r="AA9" i="57" s="1"/>
  <c r="I11" i="20" s="1"/>
  <c r="E9" i="59"/>
  <c r="D9" i="59"/>
  <c r="C9" i="59"/>
  <c r="B9" i="59"/>
  <c r="A9" i="59"/>
  <c r="AC8" i="59"/>
  <c r="AA8" i="57" s="1"/>
  <c r="I10" i="20" s="1"/>
  <c r="E8" i="59"/>
  <c r="D8" i="59"/>
  <c r="C8" i="59"/>
  <c r="B8" i="59"/>
  <c r="A8" i="59"/>
  <c r="AC7" i="59"/>
  <c r="AA7" i="57" s="1"/>
  <c r="I9" i="20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L24" i="20" l="1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B14" i="3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F21" i="20" s="1"/>
  <c r="H21" i="20" s="1"/>
  <c r="L21" i="20" s="1"/>
  <c r="M21" i="20" s="1"/>
  <c r="AA7" i="58"/>
  <c r="F9" i="20" s="1"/>
  <c r="H9" i="20" s="1"/>
  <c r="L9" i="20" s="1"/>
  <c r="M9" i="20" s="1"/>
  <c r="AA14" i="58"/>
  <c r="F16" i="20" s="1"/>
  <c r="H16" i="20" s="1"/>
  <c r="L16" i="20" s="1"/>
  <c r="M16" i="20" s="1"/>
  <c r="AA16" i="58"/>
  <c r="F18" i="20" s="1"/>
  <c r="H18" i="20" s="1"/>
  <c r="L18" i="20" s="1"/>
  <c r="M18" i="20" s="1"/>
  <c r="AA17" i="58"/>
  <c r="F19" i="20" s="1"/>
  <c r="H19" i="20" s="1"/>
  <c r="L19" i="20" s="1"/>
  <c r="M19" i="20" s="1"/>
  <c r="AA13" i="58"/>
  <c r="F15" i="20" s="1"/>
  <c r="H15" i="20" s="1"/>
  <c r="L15" i="20" s="1"/>
  <c r="M15" i="20" s="1"/>
  <c r="AA11" i="58"/>
  <c r="F13" i="20" s="1"/>
  <c r="H13" i="20" s="1"/>
  <c r="L13" i="20" s="1"/>
  <c r="M13" i="20" s="1"/>
  <c r="AA15" i="58"/>
  <c r="F17" i="20" s="1"/>
  <c r="H17" i="20" s="1"/>
  <c r="L17" i="20" s="1"/>
  <c r="M17" i="20" s="1"/>
  <c r="AA12" i="58"/>
  <c r="F14" i="20" s="1"/>
  <c r="H14" i="20" s="1"/>
  <c r="L14" i="20" s="1"/>
  <c r="M14" i="20" s="1"/>
  <c r="AA10" i="58"/>
  <c r="F12" i="20" s="1"/>
  <c r="H12" i="20" s="1"/>
  <c r="L12" i="20" s="1"/>
  <c r="M12" i="20" s="1"/>
  <c r="AA8" i="58"/>
  <c r="F10" i="20" s="1"/>
  <c r="H10" i="20" s="1"/>
  <c r="L10" i="20" s="1"/>
  <c r="M10" i="20" s="1"/>
  <c r="AA9" i="58"/>
  <c r="F11" i="20" s="1"/>
  <c r="H11" i="20" s="1"/>
  <c r="L11" i="20" s="1"/>
  <c r="M11" i="20" s="1"/>
  <c r="AA18" i="58"/>
  <c r="F20" i="20" s="1"/>
  <c r="H20" i="20" s="1"/>
  <c r="L20" i="20" s="1"/>
  <c r="M20" i="20" s="1"/>
  <c r="L22" i="20"/>
  <c r="M22" i="20" s="1"/>
  <c r="M23" i="20"/>
  <c r="P11" i="20" l="1"/>
  <c r="P16" i="20"/>
  <c r="P15" i="20"/>
  <c r="P14" i="20"/>
  <c r="P13" i="20"/>
  <c r="P12" i="20"/>
  <c r="P10" i="20"/>
  <c r="P9" i="20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M21" i="12"/>
  <c r="J22" i="12"/>
  <c r="J23" i="12"/>
  <c r="K23" i="12"/>
  <c r="L23" i="12"/>
  <c r="M23" i="12"/>
  <c r="J24" i="12"/>
  <c r="K24" i="12"/>
  <c r="L24" i="12"/>
  <c r="M24" i="12"/>
  <c r="J25" i="12"/>
  <c r="K25" i="12"/>
  <c r="L25" i="12"/>
  <c r="M25" i="12"/>
  <c r="J26" i="12"/>
  <c r="K26" i="12"/>
  <c r="L26" i="12"/>
  <c r="M26" i="12"/>
  <c r="J27" i="12"/>
  <c r="K27" i="12"/>
  <c r="L27" i="12"/>
  <c r="M27" i="12"/>
  <c r="J28" i="12"/>
  <c r="K28" i="12"/>
  <c r="L28" i="12"/>
  <c r="M28" i="12"/>
  <c r="J29" i="12"/>
  <c r="K29" i="12"/>
  <c r="L29" i="12"/>
  <c r="M29" i="12"/>
  <c r="J30" i="12"/>
  <c r="K30" i="12"/>
  <c r="L30" i="12"/>
  <c r="M30" i="12"/>
  <c r="J31" i="12"/>
  <c r="K31" i="12"/>
  <c r="L31" i="12"/>
  <c r="M31" i="12"/>
  <c r="J32" i="12"/>
  <c r="K32" i="12"/>
  <c r="L32" i="12"/>
  <c r="M32" i="12"/>
  <c r="J33" i="12"/>
  <c r="K33" i="12"/>
  <c r="L33" i="12"/>
  <c r="M33" i="12"/>
  <c r="J34" i="12"/>
  <c r="K34" i="12"/>
  <c r="L34" i="12"/>
  <c r="M34" i="12"/>
  <c r="J35" i="12"/>
  <c r="K35" i="12"/>
  <c r="L35" i="12"/>
  <c r="M35" i="12"/>
  <c r="J36" i="12"/>
  <c r="K36" i="12"/>
  <c r="L36" i="12"/>
  <c r="M36" i="12"/>
  <c r="J37" i="12"/>
  <c r="K37" i="12"/>
  <c r="L37" i="12"/>
  <c r="M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W38" i="55"/>
  <c r="V38" i="55"/>
  <c r="U38" i="55"/>
  <c r="E38" i="55"/>
  <c r="D38" i="55"/>
  <c r="C38" i="55"/>
  <c r="B38" i="55"/>
  <c r="A38" i="55"/>
  <c r="AG37" i="55"/>
  <c r="AF37" i="55"/>
  <c r="AE37" i="55"/>
  <c r="AD37" i="55"/>
  <c r="X37" i="55"/>
  <c r="W37" i="55"/>
  <c r="V37" i="55"/>
  <c r="U37" i="55"/>
  <c r="E37" i="55"/>
  <c r="D37" i="55"/>
  <c r="C37" i="55"/>
  <c r="B37" i="55"/>
  <c r="A37" i="55"/>
  <c r="AG36" i="55"/>
  <c r="AF36" i="55"/>
  <c r="AE36" i="55"/>
  <c r="AD36" i="55"/>
  <c r="X36" i="55"/>
  <c r="W36" i="55"/>
  <c r="V36" i="55"/>
  <c r="U36" i="55"/>
  <c r="E36" i="55"/>
  <c r="D36" i="55"/>
  <c r="C36" i="55"/>
  <c r="B36" i="55"/>
  <c r="A36" i="55"/>
  <c r="AG35" i="55"/>
  <c r="AF35" i="55"/>
  <c r="AE35" i="55"/>
  <c r="AD35" i="55"/>
  <c r="X35" i="55"/>
  <c r="W35" i="55"/>
  <c r="V35" i="55"/>
  <c r="U35" i="55"/>
  <c r="E35" i="55"/>
  <c r="D35" i="55"/>
  <c r="C35" i="55"/>
  <c r="B35" i="55"/>
  <c r="A35" i="55"/>
  <c r="AG34" i="55"/>
  <c r="AF34" i="55"/>
  <c r="AE34" i="55"/>
  <c r="AD34" i="55"/>
  <c r="X34" i="55"/>
  <c r="W34" i="55"/>
  <c r="V34" i="55"/>
  <c r="U34" i="55"/>
  <c r="E34" i="55"/>
  <c r="D34" i="55"/>
  <c r="C34" i="55"/>
  <c r="B34" i="55"/>
  <c r="A34" i="55"/>
  <c r="AG33" i="55"/>
  <c r="AF33" i="55"/>
  <c r="AE33" i="55"/>
  <c r="AD33" i="55"/>
  <c r="X33" i="55"/>
  <c r="W33" i="55"/>
  <c r="V33" i="55"/>
  <c r="U33" i="55"/>
  <c r="E33" i="55"/>
  <c r="D33" i="55"/>
  <c r="C33" i="55"/>
  <c r="B33" i="55"/>
  <c r="A33" i="55"/>
  <c r="AG32" i="55"/>
  <c r="AF32" i="55"/>
  <c r="AE32" i="55"/>
  <c r="AD32" i="55"/>
  <c r="X32" i="55"/>
  <c r="W32" i="55"/>
  <c r="V32" i="55"/>
  <c r="U32" i="55"/>
  <c r="E32" i="55"/>
  <c r="D32" i="55"/>
  <c r="C32" i="55"/>
  <c r="B32" i="55"/>
  <c r="A32" i="55"/>
  <c r="AG31" i="55"/>
  <c r="AF31" i="55"/>
  <c r="AE31" i="55"/>
  <c r="AD31" i="55"/>
  <c r="X31" i="55"/>
  <c r="W31" i="55"/>
  <c r="V31" i="55"/>
  <c r="U31" i="55"/>
  <c r="E31" i="55"/>
  <c r="D31" i="55"/>
  <c r="C31" i="55"/>
  <c r="B31" i="55"/>
  <c r="A31" i="55"/>
  <c r="AG30" i="55"/>
  <c r="AF30" i="55"/>
  <c r="AE30" i="55"/>
  <c r="AD30" i="55"/>
  <c r="X30" i="55"/>
  <c r="W30" i="55"/>
  <c r="V30" i="55"/>
  <c r="U30" i="55"/>
  <c r="E30" i="55"/>
  <c r="D30" i="55"/>
  <c r="C30" i="55"/>
  <c r="B30" i="55"/>
  <c r="A30" i="55"/>
  <c r="AG29" i="55"/>
  <c r="AF29" i="55"/>
  <c r="AE29" i="55"/>
  <c r="AD29" i="55"/>
  <c r="X29" i="55"/>
  <c r="W29" i="55"/>
  <c r="V29" i="55"/>
  <c r="U29" i="55"/>
  <c r="E29" i="55"/>
  <c r="D29" i="55"/>
  <c r="C29" i="55"/>
  <c r="B29" i="55"/>
  <c r="A29" i="55"/>
  <c r="AG28" i="55"/>
  <c r="AF28" i="55"/>
  <c r="AE28" i="55"/>
  <c r="AD28" i="55"/>
  <c r="X28" i="55"/>
  <c r="W28" i="55"/>
  <c r="V28" i="55"/>
  <c r="U28" i="55"/>
  <c r="E28" i="55"/>
  <c r="D28" i="55"/>
  <c r="C28" i="55"/>
  <c r="B28" i="55"/>
  <c r="A28" i="55"/>
  <c r="AG27" i="55"/>
  <c r="AF27" i="55"/>
  <c r="AE27" i="55"/>
  <c r="AD27" i="55"/>
  <c r="X27" i="55"/>
  <c r="W27" i="55"/>
  <c r="V27" i="55"/>
  <c r="U27" i="55"/>
  <c r="E27" i="55"/>
  <c r="D27" i="55"/>
  <c r="C27" i="55"/>
  <c r="B27" i="55"/>
  <c r="A27" i="55"/>
  <c r="AG26" i="55"/>
  <c r="AF26" i="55"/>
  <c r="AE26" i="55"/>
  <c r="AD26" i="55"/>
  <c r="X26" i="55"/>
  <c r="W26" i="55"/>
  <c r="V26" i="55"/>
  <c r="U26" i="55"/>
  <c r="E26" i="55"/>
  <c r="D26" i="55"/>
  <c r="C26" i="55"/>
  <c r="B26" i="55"/>
  <c r="A26" i="55"/>
  <c r="AG25" i="55"/>
  <c r="AF25" i="55"/>
  <c r="AE25" i="55"/>
  <c r="AD25" i="55"/>
  <c r="X25" i="55"/>
  <c r="W25" i="55"/>
  <c r="V25" i="55"/>
  <c r="U25" i="55"/>
  <c r="E25" i="55"/>
  <c r="D25" i="55"/>
  <c r="C25" i="55"/>
  <c r="B25" i="55"/>
  <c r="A25" i="55"/>
  <c r="AG24" i="55"/>
  <c r="AF24" i="55"/>
  <c r="AE24" i="55"/>
  <c r="AD24" i="55"/>
  <c r="X24" i="55"/>
  <c r="W24" i="55"/>
  <c r="V24" i="55"/>
  <c r="U24" i="55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V18" i="55" s="1"/>
  <c r="K17" i="12" s="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V17" i="55" s="1"/>
  <c r="K16" i="12" s="1"/>
  <c r="AK17" i="51"/>
  <c r="W17" i="55" s="1"/>
  <c r="L16" i="12" s="1"/>
  <c r="AJ17" i="51"/>
  <c r="AI17" i="51"/>
  <c r="U17" i="55" s="1"/>
  <c r="J16" i="12" s="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X16" i="55" s="1"/>
  <c r="M15" i="12" s="1"/>
  <c r="AI16" i="51"/>
  <c r="U16" i="55" s="1"/>
  <c r="J15" i="12" s="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V14" i="55" s="1"/>
  <c r="K13" i="12" s="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U13" i="55" s="1"/>
  <c r="J12" i="12" s="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W13" i="55" l="1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<sst xmlns="http://schemas.openxmlformats.org/spreadsheetml/2006/main" count="828" uniqueCount="235">
  <si>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</si>
  <si>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</si>
  <si>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</si>
  <si>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</si>
  <si>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</si>
  <si>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</si>
  <si>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</si>
  <si>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</si>
  <si>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</si>
  <si>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</si>
  <si>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</si>
  <si>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</si>
  <si>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</si>
  <si>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</si>
  <si>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</si>
  <si>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</si>
  <si>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</si>
  <si>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</si>
  <si>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</si>
  <si>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</si>
  <si>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</si>
  <si>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</si>
  <si>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</si>
  <si>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</si>
  <si>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</si>
  <si>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</si>
  <si>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</si>
  <si>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</si>
  <si>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</si>
  <si>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</si>
  <si>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</si>
  <si>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</si>
  <si>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</si>
  <si>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</si>
  <si>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</si>
  <si>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</si>
  <si>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</si>
  <si>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</si>
  <si>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</si>
  <si>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</si>
  <si>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</si>
  <si>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</si>
  <si>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</si>
  <si>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</si>
  <si>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</si>
  <si>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</si>
  <si>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</si>
  <si>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</si>
  <si>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</si>
  <si>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</si>
  <si>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</si>
  <si>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</si>
  <si>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</si>
  <si>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</si>
  <si>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</si>
  <si>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</si>
  <si>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</si>
  <si>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</si>
  <si>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</si>
  <si>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</si>
  <si>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</si>
  <si>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</si>
  <si>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</si>
  <si>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</si>
  <si>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</si>
  <si>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</si>
  <si>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</si>
  <si>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</si>
  <si>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</si>
  <si>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</si>
  <si>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</si>
  <si>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</si>
  <si>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</si>
  <si>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</si>
  <si>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</si>
  <si>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</si>
  <si>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</si>
  <si>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</si>
  <si>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</si>
  <si>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</si>
  <si>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</si>
  <si>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</si>
  <si>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</si>
  <si>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</si>
  <si>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</si>
  <si>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</si>
  <si>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</si>
  <si>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</si>
  <si>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</si>
  <si>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</si>
  <si>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</si>
  <si>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</si>
  <si>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</si>
  <si>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</si>
  <si>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</si>
  <si>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</si>
  <si>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</si>
  <si>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</si>
  <si>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</si>
  <si>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</si>
  <si>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</si>
  <si>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</si>
  <si>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</si>
  <si>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</si>
  <si>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</si>
  <si>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</si>
  <si>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</si>
  <si>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</si>
  <si>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</si>
  <si>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</si>
  <si>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</si>
  <si>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</si>
  <si>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</si>
  <si>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</si>
  <si>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</si>
  <si>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</si>
  <si>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</si>
  <si>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</si>
  <si>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</si>
  <si>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</si>
  <si>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</si>
  <si>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</si>
  <si>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</si>
  <si>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</si>
  <si>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</si>
  <si>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</si>
  <si>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</si>
  <si>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</si>
  <si>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</si>
  <si>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</si>
  <si>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</si>
  <si>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</si>
  <si>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</si>
  <si>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</si>
  <si>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</si>
  <si>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</si>
  <si>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</si>
  <si>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</si>
  <si>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</si>
  <si>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</si>
  <si>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</si>
  <si>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</si>
  <si>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</si>
  <si>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</si>
  <si>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</si>
  <si>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</si>
  <si>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</si>
  <si>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</si>
  <si>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</si>
  <si>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</si>
  <si>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</si>
  <si>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</si>
  <si>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</si>
  <si>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</si>
  <si>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</si>
  <si>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</si>
  <si>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</si>
  <si>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</si>
  <si>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</si>
  <si>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</si>
  <si>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</si>
  <si>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</si>
  <si>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</si>
  <si>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</si>
  <si>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</si>
  <si>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</si>
  <si>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</si>
  <si>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</si>
  <si>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</si>
  <si>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</si>
  <si>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</si>
  <si>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</si>
  <si>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</si>
  <si>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</si>
  <si>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</si>
  <si>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</si>
  <si>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</si>
  <si>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</si>
  <si>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</si>
  <si>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</si>
  <si>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</si>
  <si>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</si>
  <si>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</si>
  <si>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</si>
  <si>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</si>
  <si>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</si>
  <si>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</si>
  <si>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</si>
  <si>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</si>
  <si>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</si>
  <si>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</si>
  <si>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</si>
  <si>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</si>
  <si>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</si>
  <si>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</si>
  <si>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</si>
  <si>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</si>
  <si>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</si>
  <si>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</si>
  <si>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</si>
  <si>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</si>
  <si>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</si>
  <si>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</si>
  <si>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</si>
  <si>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</si>
  <si>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</si>
  <si>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</si>
  <si>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</si>
  <si>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</si>
  <si>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</si>
  <si>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</si>
  <si>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</si>
  <si>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</si>
  <si>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</si>
  <si>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</si>
  <si>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ด.ช.</t>
  </si>
  <si>
    <t>ทักษกร</t>
  </si>
  <si>
    <t>เข้พวง</t>
  </si>
  <si>
    <t>คุณากร</t>
  </si>
  <si>
    <t>เขตจักรวาล</t>
  </si>
  <si>
    <t>ปวีณ</t>
  </si>
  <si>
    <t>กุลแอะ</t>
  </si>
  <si>
    <t>ชนาธิป</t>
  </si>
  <si>
    <t>แซ่สง</t>
  </si>
  <si>
    <t>ด.ญ.</t>
  </si>
  <si>
    <t>ธัญชนก</t>
  </si>
  <si>
    <t>มาโส</t>
  </si>
  <si>
    <t>วิไลพร</t>
  </si>
  <si>
    <t>เสริมวิเศษ</t>
  </si>
  <si>
    <t>วรัชยา</t>
  </si>
  <si>
    <t>ไชโย</t>
  </si>
  <si>
    <t>กัญญาพัฒน์</t>
  </si>
  <si>
    <t>จันทร์เนตร</t>
  </si>
  <si>
    <t>ชนัญธิดา</t>
  </si>
  <si>
    <t>วันไชย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</si>
</sst>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297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4" fillId="3" borderId="8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4" fillId="12" borderId="8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/>
    </xf>
    <xf numFmtId="0" fontId="12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3" fillId="9" borderId="6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9" fillId="2" borderId="0" xfId="1" applyFont="1" applyFill="1" applyAlignment="1">
      <alignment horizontal="center" vertical="justify"/>
    </xf>
    <xf numFmtId="2" fontId="10" fillId="2" borderId="7" xfId="0" applyNumberFormat="1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0" fillId="5" borderId="6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3" fillId="2" borderId="3" xfId="0" applyFont="1" applyFill="1" applyBorder="1" applyAlignment="1">
      <alignment vertical="center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0" fontId="13" fillId="9" borderId="9" xfId="0" applyFont="1" applyFill="1" applyBorder="1" applyAlignment="1">
      <alignment horizontal="center" vertical="center" wrapText="1"/>
    </xf>
    <xf numFmtId="0" fontId="13" fillId="9" borderId="17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13" borderId="9" xfId="0" applyFont="1" applyFill="1" applyBorder="1" applyAlignment="1">
      <alignment horizontal="center" vertical="center" wrapText="1"/>
    </xf>
    <xf numFmtId="0" fontId="13" fillId="13" borderId="17" xfId="0" applyFont="1" applyFill="1" applyBorder="1" applyAlignment="1">
      <alignment horizontal="center" vertical="center" wrapText="1"/>
    </xf>
    <xf numFmtId="0" fontId="13" fillId="13" borderId="5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187113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61fKNfg/fuRns0HWs+S+ELQNa+WymKed2C9XBqoZP8ycp9lWML9gKjBpC0cqsNh4nVf5Uo33a2dwE0VYK2blw==" saltValue="yktTTYI4AjhhvMG5UoZcE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  <c r="Z1" s="153"/>
      <c r="AA1" s="153"/>
      <c r="AC1" s="153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  <c r="Z2" s="153"/>
      <c r="AA2" s="153"/>
      <c r="AB2" s="153"/>
      <c r="AC2" s="153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193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4" t="s">
        <v>108</v>
      </c>
      <c r="V4" s="254"/>
      <c r="W4" s="254"/>
      <c r="X4" s="25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4"/>
      <c r="V5" s="254"/>
      <c r="W5" s="254"/>
      <c r="X5" s="254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0" t="s">
        <v>106</v>
      </c>
      <c r="V6" s="250" t="s">
        <v>102</v>
      </c>
      <c r="W6" s="250" t="s">
        <v>101</v>
      </c>
      <c r="X6" s="250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50"/>
      <c r="V7" s="250"/>
      <c r="W7" s="250"/>
      <c r="X7" s="25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6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26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26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26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6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26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26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26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6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26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26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26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6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26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26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26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6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26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26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26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6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26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26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26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6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26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26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26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6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26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26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26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6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>0</v>
      </c>
      <c r="V16" s="126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>0</v>
      </c>
      <c r="W16" s="126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>0</v>
      </c>
      <c r="X16" s="126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6" t="str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 xml:space="preserve"> </v>
      </c>
      <c r="V17" s="126" t="str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 xml:space="preserve"> </v>
      </c>
      <c r="W17" s="126" t="str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 xml:space="preserve"> </v>
      </c>
      <c r="X17" s="126" t="str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6" t="str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 xml:space="preserve"> </v>
      </c>
      <c r="V18" s="126" t="str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 xml:space="preserve"> </v>
      </c>
      <c r="W18" s="126" t="str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 xml:space="preserve"> </v>
      </c>
      <c r="X18" s="126" t="str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6" t="str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 xml:space="preserve"> </v>
      </c>
      <c r="V19" s="126" t="str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 xml:space="preserve"> </v>
      </c>
      <c r="W19" s="126" t="str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 xml:space="preserve"> </v>
      </c>
      <c r="X19" s="126" t="str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6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26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26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26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6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26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26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26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6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26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26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26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6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26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26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26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6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26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26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26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6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26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26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26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6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26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26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26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6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26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26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26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6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26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26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26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6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26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26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26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6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26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26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26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6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26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26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26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6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26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26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26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6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26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26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26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6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26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26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26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6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26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26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26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6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26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26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26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6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26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26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26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6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26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26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26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6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26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26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26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6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26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26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26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tWpmPHhdn1Cu2i+ANcvFhmUOdU9jrnaI3eJlV7AtpBSrzcqFsf5Uw4FM3EyU54fmLJV8dVim30kqiIdURLrPLw==" saltValue="/47vUDXsdCtOTCQqLZEhY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87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182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>
        <v>1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EZNy0lTGvtQIV4L0BSn7Z/6+CsR65cmtTRGyn40RDmYeywOOBaq4r3QbZODMhD2ZXvBP6kfxpcUt7Nw0kG74g==" saltValue="Z0EaPvh9/9VqIxJ9BdClw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JUN4Vt8YVO5dL8+ennUfLjTC9cMuJWAb1pl4F6TEd9qQtCdywNYx03+DEPWOU3yKRTAOSAzXHKOWQhSshUGZdg==" saltValue="/BScarDswFt4hPLTdfzHp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NsuTPTCY9a8osipZVFSFqY5MtqZPDrCECJljA3vWh7H5fHRWKlybDWudJFUTrHO4OXFliPUeIVb4QYYsNLvUw==" saltValue="tTTIS90rU790kPKPDFLps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zoomScaleNormal="100" workbookViewId="0">
      <selection activeCell="G7" sqref="G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>
        <v>1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soeSeQTMd1t3PCwMjjj24iAGyfkpoZ0CRmvGLdq8Toh8/7kAofHv6hKFi03Kd1jEyAtrY1gk9pqjFfpnBDj+yQ==" saltValue="N9IC5XMQOoKqESky7OFJQ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194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5" t="s">
        <v>108</v>
      </c>
      <c r="V4" s="256"/>
      <c r="W4" s="256"/>
      <c r="X4" s="256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7"/>
      <c r="V5" s="258"/>
      <c r="W5" s="258"/>
      <c r="X5" s="258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9" t="s">
        <v>106</v>
      </c>
      <c r="V6" s="259" t="s">
        <v>102</v>
      </c>
      <c r="W6" s="259" t="s">
        <v>101</v>
      </c>
      <c r="X6" s="259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60"/>
      <c r="V7" s="260"/>
      <c r="W7" s="260"/>
      <c r="X7" s="26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2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2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2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2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2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2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2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2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2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2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2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2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2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2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2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2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2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2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2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2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2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2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2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2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5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>0</v>
      </c>
      <c r="V16" s="125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>0</v>
      </c>
      <c r="W16" s="125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>0</v>
      </c>
      <c r="X16" s="125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5" t="str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 xml:space="preserve"> </v>
      </c>
      <c r="V17" s="125" t="str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 xml:space="preserve"> </v>
      </c>
      <c r="W17" s="125" t="str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 xml:space="preserve"> </v>
      </c>
      <c r="X17" s="125" t="str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5" t="str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 xml:space="preserve"> </v>
      </c>
      <c r="V18" s="125" t="str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 xml:space="preserve"> </v>
      </c>
      <c r="W18" s="125" t="str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 xml:space="preserve"> </v>
      </c>
      <c r="X18" s="125" t="str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5" t="str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 xml:space="preserve"> </v>
      </c>
      <c r="V19" s="125" t="str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 xml:space="preserve"> </v>
      </c>
      <c r="W19" s="125" t="str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 xml:space="preserve"> </v>
      </c>
      <c r="X19" s="125" t="str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2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2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2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2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2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2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2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2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2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2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2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2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2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2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2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2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2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2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2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2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2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2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2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2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2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2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2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2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2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2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2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2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2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2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2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2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2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2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2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2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2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2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2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2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2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2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2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2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2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2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2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2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2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2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2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2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2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2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2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2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2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2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2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+mQlshPvtmk1fUmbkn1rV58AiOsxp9eq/mJ4DYFDzocs1dOHxa9cPjLxBTVyqQmKR3noWVsVAFmjuSMAV+d8Sw==" saltValue="T9+BCK44+y1EQUIQFBYDsA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/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94" customWidth="1"/>
    <col min="14" max="14" width="7.59765625" style="94" customWidth="1"/>
    <col min="15" max="15" width="6.796875" style="93" customWidth="1"/>
    <col min="16" max="17" width="5" style="93" customWidth="1"/>
    <col min="18" max="18" width="4.796875" style="93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60"/>
      <c r="G1" s="60"/>
      <c r="H1" s="60"/>
      <c r="I1" s="85">
        <f>ข้อมูลพื้นฐาน!B8</f>
        <v>0</v>
      </c>
      <c r="J1" s="60"/>
      <c r="K1" s="60"/>
      <c r="L1" s="60"/>
      <c r="M1" s="60"/>
      <c r="N1" s="85"/>
      <c r="O1" s="68"/>
      <c r="P1" s="63" t="s">
        <v>200</v>
      </c>
      <c r="Q1" s="267">
        <f>ข้อมูลพื้นฐาน!B9</f>
        <v>0</v>
      </c>
      <c r="R1" s="267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0"/>
      <c r="H2" s="63" t="s">
        <v>138</v>
      </c>
      <c r="I2" s="60"/>
      <c r="J2" s="68">
        <f>ข้อมูลพื้นฐาน!B10</f>
        <v>0</v>
      </c>
      <c r="K2" s="60"/>
      <c r="L2" s="60"/>
      <c r="M2" s="60"/>
      <c r="N2" s="156" t="s">
        <v>199</v>
      </c>
      <c r="O2" s="68">
        <f>ข้อมูลพื้นฐาน!B13</f>
        <v>0</v>
      </c>
      <c r="P2" s="268" t="s">
        <v>192</v>
      </c>
      <c r="Q2" s="268"/>
      <c r="R2" s="68"/>
    </row>
    <row r="3" spans="1:18" ht="35.4" customHeight="1" x14ac:dyDescent="0.7">
      <c r="A3" s="261" t="s">
        <v>64</v>
      </c>
      <c r="B3" s="262" t="s">
        <v>72</v>
      </c>
      <c r="C3" s="261" t="s">
        <v>71</v>
      </c>
      <c r="D3" s="261"/>
      <c r="E3" s="261"/>
      <c r="F3" s="261" t="s">
        <v>108</v>
      </c>
      <c r="G3" s="261"/>
      <c r="H3" s="261"/>
      <c r="I3" s="261"/>
      <c r="J3" s="261"/>
      <c r="K3" s="261"/>
      <c r="L3" s="261"/>
      <c r="M3" s="261"/>
      <c r="N3" s="134" t="s">
        <v>104</v>
      </c>
      <c r="O3" s="263" t="s">
        <v>107</v>
      </c>
      <c r="P3" s="263" t="s">
        <v>195</v>
      </c>
      <c r="Q3" s="263"/>
      <c r="R3" s="263"/>
    </row>
    <row r="4" spans="1:18" ht="21" customHeight="1" x14ac:dyDescent="0.7">
      <c r="A4" s="261"/>
      <c r="B4" s="262"/>
      <c r="C4" s="261"/>
      <c r="D4" s="261"/>
      <c r="E4" s="261"/>
      <c r="F4" s="265" t="s">
        <v>193</v>
      </c>
      <c r="G4" s="265"/>
      <c r="H4" s="265"/>
      <c r="I4" s="265"/>
      <c r="J4" s="265" t="s">
        <v>194</v>
      </c>
      <c r="K4" s="265"/>
      <c r="L4" s="265"/>
      <c r="M4" s="265"/>
      <c r="N4" s="135">
        <f>ข้อมูลพื้นฐาน!B13</f>
        <v>0</v>
      </c>
      <c r="O4" s="263"/>
      <c r="P4" s="263"/>
      <c r="Q4" s="263"/>
      <c r="R4" s="263"/>
    </row>
    <row r="5" spans="1:18" ht="21" customHeight="1" x14ac:dyDescent="0.7">
      <c r="A5" s="261"/>
      <c r="B5" s="262"/>
      <c r="C5" s="261"/>
      <c r="D5" s="261"/>
      <c r="E5" s="261"/>
      <c r="F5" s="266" t="s">
        <v>106</v>
      </c>
      <c r="G5" s="266" t="s">
        <v>102</v>
      </c>
      <c r="H5" s="266" t="s">
        <v>101</v>
      </c>
      <c r="I5" s="266" t="s">
        <v>100</v>
      </c>
      <c r="J5" s="266" t="s">
        <v>106</v>
      </c>
      <c r="K5" s="266" t="s">
        <v>102</v>
      </c>
      <c r="L5" s="266" t="s">
        <v>101</v>
      </c>
      <c r="M5" s="266" t="s">
        <v>100</v>
      </c>
      <c r="N5" s="135" t="s">
        <v>105</v>
      </c>
      <c r="O5" s="263"/>
      <c r="P5" s="264" t="s">
        <v>102</v>
      </c>
      <c r="Q5" s="264" t="s">
        <v>101</v>
      </c>
      <c r="R5" s="264" t="s">
        <v>100</v>
      </c>
    </row>
    <row r="6" spans="1:18" ht="21" customHeight="1" x14ac:dyDescent="0.7">
      <c r="A6" s="261"/>
      <c r="B6" s="262"/>
      <c r="C6" s="261"/>
      <c r="D6" s="261"/>
      <c r="E6" s="261"/>
      <c r="F6" s="266"/>
      <c r="G6" s="266"/>
      <c r="H6" s="266"/>
      <c r="I6" s="266"/>
      <c r="J6" s="266"/>
      <c r="K6" s="266"/>
      <c r="L6" s="266"/>
      <c r="M6" s="266"/>
      <c r="N6" s="137" t="s">
        <v>106</v>
      </c>
      <c r="O6" s="263"/>
      <c r="P6" s="264"/>
      <c r="Q6" s="264"/>
      <c r="R6" s="264"/>
    </row>
    <row r="7" spans="1:18" s="96" customFormat="1" ht="18" customHeight="1" x14ac:dyDescent="0.25">
      <c r="A7" s="129">
        <f>ข้อมูลนักเรียน!A2</f>
        <v>1</v>
      </c>
      <c r="B7" s="130">
        <f>ข้อมูลนักเรียน!B2</f>
        <v>3949</v>
      </c>
      <c r="C7" s="131" t="str">
        <f>ข้อมูลนักเรียน!C2</f>
        <v>ด.ช.</v>
      </c>
      <c r="D7" s="132" t="str">
        <f>ข้อมูลนักเรียน!D2</f>
        <v>ทักษกร</v>
      </c>
      <c r="E7" s="132" t="str">
        <f>ข้อมูลนักเรียน!E2</f>
        <v>เข้พวง</v>
      </c>
      <c r="F7" s="92">
        <f>เวลาเรียนเทอม1.5!U8</f>
        <v>0</v>
      </c>
      <c r="G7" s="92">
        <f>เวลาเรียนเทอม1.5!V8</f>
        <v>0</v>
      </c>
      <c r="H7" s="92">
        <f>เวลาเรียนเทอม1.5!W8</f>
        <v>0</v>
      </c>
      <c r="I7" s="92">
        <f>เวลาเรียนเทอม1.5!X8</f>
        <v>0</v>
      </c>
      <c r="J7" s="92">
        <f>เวลาเรียนเทอม2.5!U8</f>
        <v>0</v>
      </c>
      <c r="K7" s="92">
        <f>เวลาเรียนเทอม2.5!V8</f>
        <v>0</v>
      </c>
      <c r="L7" s="92">
        <f>เวลาเรียนเทอม2.5!W8</f>
        <v>0</v>
      </c>
      <c r="M7" s="92">
        <f>เวลาเรียนเทอม2.5!X8</f>
        <v>0</v>
      </c>
      <c r="N7" s="92">
        <f>IF(ข้อมูลนักเรียน!A2=""," ",F7+J7)</f>
        <v>0</v>
      </c>
      <c r="O7" s="154" t="e">
        <f>IF(ข้อมูลนักเรียน!A2=""," ",N7*100/$N$4)</f>
        <v>#DIV/0!</v>
      </c>
      <c r="P7" s="92">
        <f>IF(ข้อมูลนักเรียน!A2=""," ",G7+K7)</f>
        <v>0</v>
      </c>
      <c r="Q7" s="92">
        <f>IF(ข้อมูลนักเรียน!A2=""," ",H7+L7)</f>
        <v>0</v>
      </c>
      <c r="R7" s="92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3950</v>
      </c>
      <c r="C8" s="88" t="str">
        <f>ข้อมูลนักเรียน!C3</f>
        <v>ด.ช.</v>
      </c>
      <c r="D8" s="89" t="str">
        <f>ข้อมูลนักเรียน!D3</f>
        <v>คุณากร</v>
      </c>
      <c r="E8" s="89" t="str">
        <f>ข้อมูลนักเรียน!E3</f>
        <v>เขตจักรวาล</v>
      </c>
      <c r="F8" s="92">
        <f>เวลาเรียนเทอม1.5!U9</f>
        <v>0</v>
      </c>
      <c r="G8" s="92">
        <f>เวลาเรียนเทอม1.5!V9</f>
        <v>0</v>
      </c>
      <c r="H8" s="92">
        <f>เวลาเรียนเทอม1.5!W9</f>
        <v>0</v>
      </c>
      <c r="I8" s="92">
        <f>เวลาเรียนเทอม1.5!X9</f>
        <v>0</v>
      </c>
      <c r="J8" s="92">
        <f>เวลาเรียนเทอม2.5!U9</f>
        <v>0</v>
      </c>
      <c r="K8" s="92">
        <f>เวลาเรียนเทอม2.5!V9</f>
        <v>0</v>
      </c>
      <c r="L8" s="92">
        <f>เวลาเรียนเทอม2.5!W9</f>
        <v>0</v>
      </c>
      <c r="M8" s="92">
        <f>เวลาเรียนเทอม2.5!X9</f>
        <v>0</v>
      </c>
      <c r="N8" s="92">
        <f>IF(ข้อมูลนักเรียน!A3=""," ",F8+J8)</f>
        <v>0</v>
      </c>
      <c r="O8" s="154" t="e">
        <f>IF(ข้อมูลนักเรียน!A3=""," ",N8*100/$N$4)</f>
        <v>#DIV/0!</v>
      </c>
      <c r="P8" s="92">
        <f>IF(ข้อมูลนักเรียน!A3=""," ",G8+K8)</f>
        <v>0</v>
      </c>
      <c r="Q8" s="92">
        <f>IF(ข้อมูลนักเรียน!A3=""," ",H8+L8)</f>
        <v>0</v>
      </c>
      <c r="R8" s="92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3956</v>
      </c>
      <c r="C9" s="88" t="str">
        <f>ข้อมูลนักเรียน!C4</f>
        <v>ด.ช.</v>
      </c>
      <c r="D9" s="89" t="str">
        <f>ข้อมูลนักเรียน!D4</f>
        <v>ปวีณ</v>
      </c>
      <c r="E9" s="89" t="str">
        <f>ข้อมูลนักเรียน!E4</f>
        <v>กุลแอะ</v>
      </c>
      <c r="F9" s="92">
        <f>เวลาเรียนเทอม1.5!U10</f>
        <v>0</v>
      </c>
      <c r="G9" s="92">
        <f>เวลาเรียนเทอม1.5!V10</f>
        <v>0</v>
      </c>
      <c r="H9" s="92">
        <f>เวลาเรียนเทอม1.5!W10</f>
        <v>0</v>
      </c>
      <c r="I9" s="92">
        <f>เวลาเรียนเทอม1.5!X10</f>
        <v>0</v>
      </c>
      <c r="J9" s="92">
        <f>เวลาเรียนเทอม2.5!U10</f>
        <v>0</v>
      </c>
      <c r="K9" s="92">
        <f>เวลาเรียนเทอม2.5!V10</f>
        <v>0</v>
      </c>
      <c r="L9" s="92">
        <f>เวลาเรียนเทอม2.5!W10</f>
        <v>0</v>
      </c>
      <c r="M9" s="92">
        <f>เวลาเรียนเทอม2.5!X10</f>
        <v>0</v>
      </c>
      <c r="N9" s="92">
        <f>IF(ข้อมูลนักเรียน!A4=""," ",F9+J9)</f>
        <v>0</v>
      </c>
      <c r="O9" s="154" t="e">
        <f>IF(ข้อมูลนักเรียน!A4=""," ",N9*100/$N$4)</f>
        <v>#DIV/0!</v>
      </c>
      <c r="P9" s="92">
        <f>IF(ข้อมูลนักเรียน!A4=""," ",G9+K9)</f>
        <v>0</v>
      </c>
      <c r="Q9" s="92">
        <f>IF(ข้อมูลนักเรียน!A4=""," ",H9+L9)</f>
        <v>0</v>
      </c>
      <c r="R9" s="92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4074</v>
      </c>
      <c r="C10" s="88" t="str">
        <f>ข้อมูลนักเรียน!C5</f>
        <v>ด.ช.</v>
      </c>
      <c r="D10" s="89" t="str">
        <f>ข้อมูลนักเรียน!D5</f>
        <v>ชนาธิป</v>
      </c>
      <c r="E10" s="89" t="str">
        <f>ข้อมูลนักเรียน!E5</f>
        <v>แซ่สง</v>
      </c>
      <c r="F10" s="92">
        <f>เวลาเรียนเทอม1.5!U11</f>
        <v>0</v>
      </c>
      <c r="G10" s="92">
        <f>เวลาเรียนเทอม1.5!V11</f>
        <v>0</v>
      </c>
      <c r="H10" s="92">
        <f>เวลาเรียนเทอม1.5!W11</f>
        <v>0</v>
      </c>
      <c r="I10" s="92">
        <f>เวลาเรียนเทอม1.5!X11</f>
        <v>0</v>
      </c>
      <c r="J10" s="92">
        <f>เวลาเรียนเทอม2.5!U11</f>
        <v>0</v>
      </c>
      <c r="K10" s="92">
        <f>เวลาเรียนเทอม2.5!V11</f>
        <v>0</v>
      </c>
      <c r="L10" s="92">
        <f>เวลาเรียนเทอม2.5!W11</f>
        <v>0</v>
      </c>
      <c r="M10" s="92">
        <f>เวลาเรียนเทอม2.5!X11</f>
        <v>0</v>
      </c>
      <c r="N10" s="92">
        <f>IF(ข้อมูลนักเรียน!A5=""," ",F10+J10)</f>
        <v>0</v>
      </c>
      <c r="O10" s="154" t="e">
        <f>IF(ข้อมูลนักเรียน!A5=""," ",N10*100/$N$4)</f>
        <v>#DIV/0!</v>
      </c>
      <c r="P10" s="92">
        <f>IF(ข้อมูลนักเรียน!A5=""," ",G10+K10)</f>
        <v>0</v>
      </c>
      <c r="Q10" s="92">
        <f>IF(ข้อมูลนักเรียน!A5=""," ",H10+L10)</f>
        <v>0</v>
      </c>
      <c r="R10" s="92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3952</v>
      </c>
      <c r="C11" s="88" t="str">
        <f>ข้อมูลนักเรียน!C6</f>
        <v>ด.ญ.</v>
      </c>
      <c r="D11" s="89" t="str">
        <f>ข้อมูลนักเรียน!D6</f>
        <v>ธัญชนก</v>
      </c>
      <c r="E11" s="89" t="str">
        <f>ข้อมูลนักเรียน!E6</f>
        <v>มาโส</v>
      </c>
      <c r="F11" s="92">
        <f>เวลาเรียนเทอม1.5!U12</f>
        <v>0</v>
      </c>
      <c r="G11" s="92">
        <f>เวลาเรียนเทอม1.5!V12</f>
        <v>0</v>
      </c>
      <c r="H11" s="92">
        <f>เวลาเรียนเทอม1.5!W12</f>
        <v>0</v>
      </c>
      <c r="I11" s="92">
        <f>เวลาเรียนเทอม1.5!X12</f>
        <v>0</v>
      </c>
      <c r="J11" s="92">
        <f>เวลาเรียนเทอม2.5!U12</f>
        <v>0</v>
      </c>
      <c r="K11" s="92">
        <f>เวลาเรียนเทอม2.5!V12</f>
        <v>0</v>
      </c>
      <c r="L11" s="92">
        <f>เวลาเรียนเทอม2.5!W12</f>
        <v>0</v>
      </c>
      <c r="M11" s="92">
        <f>เวลาเรียนเทอม2.5!X12</f>
        <v>0</v>
      </c>
      <c r="N11" s="92">
        <f>IF(ข้อมูลนักเรียน!A6=""," ",F11+J11)</f>
        <v>0</v>
      </c>
      <c r="O11" s="154" t="e">
        <f>IF(ข้อมูลนักเรียน!A6=""," ",N11*100/$N$4)</f>
        <v>#DIV/0!</v>
      </c>
      <c r="P11" s="92">
        <f>IF(ข้อมูลนักเรียน!A6=""," ",G11+K11)</f>
        <v>0</v>
      </c>
      <c r="Q11" s="92">
        <f>IF(ข้อมูลนักเรียน!A6=""," ",H11+L11)</f>
        <v>0</v>
      </c>
      <c r="R11" s="92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3953</v>
      </c>
      <c r="C12" s="88" t="str">
        <f>ข้อมูลนักเรียน!C7</f>
        <v>ด.ญ.</v>
      </c>
      <c r="D12" s="89" t="str">
        <f>ข้อมูลนักเรียน!D7</f>
        <v>วิไลพร</v>
      </c>
      <c r="E12" s="89" t="str">
        <f>ข้อมูลนักเรียน!E7</f>
        <v>เสริมวิเศษ</v>
      </c>
      <c r="F12" s="92">
        <f>เวลาเรียนเทอม1.5!U13</f>
        <v>0</v>
      </c>
      <c r="G12" s="92">
        <f>เวลาเรียนเทอม1.5!V13</f>
        <v>0</v>
      </c>
      <c r="H12" s="92">
        <f>เวลาเรียนเทอม1.5!W13</f>
        <v>0</v>
      </c>
      <c r="I12" s="92">
        <f>เวลาเรียนเทอม1.5!X13</f>
        <v>0</v>
      </c>
      <c r="J12" s="92">
        <f>เวลาเรียนเทอม2.5!U13</f>
        <v>0</v>
      </c>
      <c r="K12" s="92">
        <f>เวลาเรียนเทอม2.5!V13</f>
        <v>0</v>
      </c>
      <c r="L12" s="92">
        <f>เวลาเรียนเทอม2.5!W13</f>
        <v>0</v>
      </c>
      <c r="M12" s="92">
        <f>เวลาเรียนเทอม2.5!X13</f>
        <v>0</v>
      </c>
      <c r="N12" s="92">
        <f>IF(ข้อมูลนักเรียน!A7=""," ",F12+J12)</f>
        <v>0</v>
      </c>
      <c r="O12" s="154" t="e">
        <f>IF(ข้อมูลนักเรียน!A7=""," ",N12*100/$N$4)</f>
        <v>#DIV/0!</v>
      </c>
      <c r="P12" s="92">
        <f>IF(ข้อมูลนักเรียน!A7=""," ",G12+K12)</f>
        <v>0</v>
      </c>
      <c r="Q12" s="92">
        <f>IF(ข้อมูลนักเรียน!A7=""," ",H12+L12)</f>
        <v>0</v>
      </c>
      <c r="R12" s="92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3957</v>
      </c>
      <c r="C13" s="88" t="str">
        <f>ข้อมูลนักเรียน!C8</f>
        <v>ด.ญ.</v>
      </c>
      <c r="D13" s="89" t="str">
        <f>ข้อมูลนักเรียน!D8</f>
        <v>วรัชยา</v>
      </c>
      <c r="E13" s="89" t="str">
        <f>ข้อมูลนักเรียน!E8</f>
        <v>ไชโย</v>
      </c>
      <c r="F13" s="92">
        <f>เวลาเรียนเทอม1.5!U14</f>
        <v>0</v>
      </c>
      <c r="G13" s="92">
        <f>เวลาเรียนเทอม1.5!V14</f>
        <v>0</v>
      </c>
      <c r="H13" s="92">
        <f>เวลาเรียนเทอม1.5!W14</f>
        <v>0</v>
      </c>
      <c r="I13" s="92">
        <f>เวลาเรียนเทอม1.5!X14</f>
        <v>0</v>
      </c>
      <c r="J13" s="92">
        <f>เวลาเรียนเทอม2.5!U14</f>
        <v>0</v>
      </c>
      <c r="K13" s="92">
        <f>เวลาเรียนเทอม2.5!V14</f>
        <v>0</v>
      </c>
      <c r="L13" s="92">
        <f>เวลาเรียนเทอม2.5!W14</f>
        <v>0</v>
      </c>
      <c r="M13" s="92">
        <f>เวลาเรียนเทอม2.5!X14</f>
        <v>0</v>
      </c>
      <c r="N13" s="92">
        <f>IF(ข้อมูลนักเรียน!A8=""," ",F13+J13)</f>
        <v>0</v>
      </c>
      <c r="O13" s="154" t="e">
        <f>IF(ข้อมูลนักเรียน!A8=""," ",N13*100/$N$4)</f>
        <v>#DIV/0!</v>
      </c>
      <c r="P13" s="92">
        <f>IF(ข้อมูลนักเรียน!A8=""," ",G13+K13)</f>
        <v>0</v>
      </c>
      <c r="Q13" s="92">
        <f>IF(ข้อมูลนักเรียน!A8=""," ",H13+L13)</f>
        <v>0</v>
      </c>
      <c r="R13" s="92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3958</v>
      </c>
      <c r="C14" s="88" t="str">
        <f>ข้อมูลนักเรียน!C9</f>
        <v>ด.ญ.</v>
      </c>
      <c r="D14" s="89" t="str">
        <f>ข้อมูลนักเรียน!D9</f>
        <v>กัญญาพัฒน์</v>
      </c>
      <c r="E14" s="89" t="str">
        <f>ข้อมูลนักเรียน!E9</f>
        <v>จันทร์เนตร</v>
      </c>
      <c r="F14" s="92">
        <f>เวลาเรียนเทอม1.5!U15</f>
        <v>0</v>
      </c>
      <c r="G14" s="92">
        <f>เวลาเรียนเทอม1.5!V15</f>
        <v>0</v>
      </c>
      <c r="H14" s="92">
        <f>เวลาเรียนเทอม1.5!W15</f>
        <v>0</v>
      </c>
      <c r="I14" s="92">
        <f>เวลาเรียนเทอม1.5!X15</f>
        <v>0</v>
      </c>
      <c r="J14" s="92">
        <f>เวลาเรียนเทอม2.5!U15</f>
        <v>0</v>
      </c>
      <c r="K14" s="92">
        <f>เวลาเรียนเทอม2.5!V15</f>
        <v>0</v>
      </c>
      <c r="L14" s="92">
        <f>เวลาเรียนเทอม2.5!W15</f>
        <v>0</v>
      </c>
      <c r="M14" s="92">
        <f>เวลาเรียนเทอม2.5!X15</f>
        <v>0</v>
      </c>
      <c r="N14" s="92">
        <f>IF(ข้อมูลนักเรียน!A9=""," ",F14+J14)</f>
        <v>0</v>
      </c>
      <c r="O14" s="154" t="e">
        <f>IF(ข้อมูลนักเรียน!A9=""," ",N14*100/$N$4)</f>
        <v>#DIV/0!</v>
      </c>
      <c r="P14" s="92">
        <f>IF(ข้อมูลนักเรียน!A9=""," ",G14+K14)</f>
        <v>0</v>
      </c>
      <c r="Q14" s="92">
        <f>IF(ข้อมูลนักเรียน!A9=""," ",H14+L14)</f>
        <v>0</v>
      </c>
      <c r="R14" s="92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9</v>
      </c>
      <c r="B15" s="87">
        <f>ข้อมูลนักเรียน!B10</f>
        <v>4075</v>
      </c>
      <c r="C15" s="88" t="str">
        <f>ข้อมูลนักเรียน!C10</f>
        <v>ด.ญ.</v>
      </c>
      <c r="D15" s="89" t="str">
        <f>ข้อมูลนักเรียน!D10</f>
        <v>ชนัญธิดา</v>
      </c>
      <c r="E15" s="89" t="str">
        <f>ข้อมูลนักเรียน!E10</f>
        <v>วันไชย</v>
      </c>
      <c r="F15" s="92">
        <f>เวลาเรียนเทอม1.5!U16</f>
        <v>0</v>
      </c>
      <c r="G15" s="92">
        <f>เวลาเรียนเทอม1.5!V16</f>
        <v>0</v>
      </c>
      <c r="H15" s="92">
        <f>เวลาเรียนเทอม1.5!W16</f>
        <v>0</v>
      </c>
      <c r="I15" s="92">
        <f>เวลาเรียนเทอม1.5!X16</f>
        <v>0</v>
      </c>
      <c r="J15" s="92">
        <f>เวลาเรียนเทอม2.5!U16</f>
        <v>0</v>
      </c>
      <c r="K15" s="92">
        <f>เวลาเรียนเทอม2.5!V16</f>
        <v>0</v>
      </c>
      <c r="L15" s="92">
        <f>เวลาเรียนเทอม2.5!W16</f>
        <v>0</v>
      </c>
      <c r="M15" s="92">
        <f>เวลาเรียนเทอม2.5!X16</f>
        <v>0</v>
      </c>
      <c r="N15" s="92">
        <f>IF(ข้อมูลนักเรียน!A10=""," ",F15+J15)</f>
        <v>0</v>
      </c>
      <c r="O15" s="154" t="e">
        <f>IF(ข้อมูลนักเรียน!A10=""," ",N15*100/$N$4)</f>
        <v>#DIV/0!</v>
      </c>
      <c r="P15" s="92">
        <f>IF(ข้อมูลนักเรียน!A10=""," ",G15+K15)</f>
        <v>0</v>
      </c>
      <c r="Q15" s="92">
        <f>IF(ข้อมูลนักเรียน!A10=""," ",H15+L15)</f>
        <v>0</v>
      </c>
      <c r="R15" s="92">
        <f>IF(ข้อมูลนักเรียน!A10=""," ",I15+M15)</f>
        <v>0</v>
      </c>
    </row>
    <row r="16" spans="1:18" s="96" customFormat="1" ht="18" customHeight="1" x14ac:dyDescent="0.25">
      <c r="A16" s="86">
        <f>ข้อมูลนักเรียน!A11</f>
        <v>0</v>
      </c>
      <c r="B16" s="87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92" t="str">
        <f>เวลาเรียนเทอม1.5!U17</f>
        <v xml:space="preserve"> </v>
      </c>
      <c r="G16" s="92" t="str">
        <f>เวลาเรียนเทอม1.5!V17</f>
        <v xml:space="preserve"> </v>
      </c>
      <c r="H16" s="92" t="str">
        <f>เวลาเรียนเทอม1.5!W17</f>
        <v xml:space="preserve"> </v>
      </c>
      <c r="I16" s="92" t="str">
        <f>เวลาเรียนเทอม1.5!X17</f>
        <v xml:space="preserve"> </v>
      </c>
      <c r="J16" s="92" t="str">
        <f>เวลาเรียนเทอม2.5!U17</f>
        <v xml:space="preserve"> </v>
      </c>
      <c r="K16" s="92" t="str">
        <f>เวลาเรียนเทอม2.5!V17</f>
        <v xml:space="preserve"> </v>
      </c>
      <c r="L16" s="92" t="str">
        <f>เวลาเรียนเทอม2.5!W17</f>
        <v xml:space="preserve"> </v>
      </c>
      <c r="M16" s="92" t="str">
        <f>เวลาเรียนเทอม2.5!X17</f>
        <v xml:space="preserve"> </v>
      </c>
      <c r="N16" s="92" t="str">
        <f>IF(ข้อมูลนักเรียน!A11=""," ",F16+J16)</f>
        <v xml:space="preserve"> </v>
      </c>
      <c r="O16" s="154" t="str">
        <f>IF(ข้อมูลนักเรียน!A11=""," ",N16*100/$N$4)</f>
        <v xml:space="preserve"> </v>
      </c>
      <c r="P16" s="92" t="str">
        <f>IF(ข้อมูลนักเรียน!A11=""," ",G16+K16)</f>
        <v xml:space="preserve"> </v>
      </c>
      <c r="Q16" s="92" t="str">
        <f>IF(ข้อมูลนักเรียน!A11=""," ",H16+L16)</f>
        <v xml:space="preserve"> </v>
      </c>
      <c r="R16" s="92" t="str">
        <f>IF(ข้อมูลนักเรียน!A11=""," ",I16+M16)</f>
        <v xml:space="preserve"> </v>
      </c>
    </row>
    <row r="17" spans="1:18" s="96" customFormat="1" ht="18" customHeight="1" x14ac:dyDescent="0.25">
      <c r="A17" s="86">
        <f>ข้อมูลนักเรียน!A12</f>
        <v>0</v>
      </c>
      <c r="B17" s="87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92" t="str">
        <f>เวลาเรียนเทอม1.5!U18</f>
        <v xml:space="preserve"> </v>
      </c>
      <c r="G17" s="92" t="str">
        <f>เวลาเรียนเทอม1.5!V18</f>
        <v xml:space="preserve"> </v>
      </c>
      <c r="H17" s="92" t="str">
        <f>เวลาเรียนเทอม1.5!W18</f>
        <v xml:space="preserve"> </v>
      </c>
      <c r="I17" s="92" t="str">
        <f>เวลาเรียนเทอม1.5!X18</f>
        <v xml:space="preserve"> </v>
      </c>
      <c r="J17" s="92" t="str">
        <f>เวลาเรียนเทอม2.5!U18</f>
        <v xml:space="preserve"> </v>
      </c>
      <c r="K17" s="92" t="str">
        <f>เวลาเรียนเทอม2.5!V18</f>
        <v xml:space="preserve"> </v>
      </c>
      <c r="L17" s="92" t="str">
        <f>เวลาเรียนเทอม2.5!W18</f>
        <v xml:space="preserve"> </v>
      </c>
      <c r="M17" s="92" t="str">
        <f>เวลาเรียนเทอม2.5!X18</f>
        <v xml:space="preserve"> </v>
      </c>
      <c r="N17" s="92" t="str">
        <f>IF(ข้อมูลนักเรียน!A12=""," ",F17+J17)</f>
        <v xml:space="preserve"> </v>
      </c>
      <c r="O17" s="154" t="str">
        <f>IF(ข้อมูลนักเรียน!A12=""," ",N17*100/$N$4)</f>
        <v xml:space="preserve"> </v>
      </c>
      <c r="P17" s="92" t="str">
        <f>IF(ข้อมูลนักเรียน!A12=""," ",G17+K17)</f>
        <v xml:space="preserve"> </v>
      </c>
      <c r="Q17" s="92" t="str">
        <f>IF(ข้อมูลนักเรียน!A12=""," ",H17+L17)</f>
        <v xml:space="preserve"> </v>
      </c>
      <c r="R17" s="92" t="str">
        <f>IF(ข้อมูลนักเรียน!A12=""," ",I17+M17)</f>
        <v xml:space="preserve"> </v>
      </c>
    </row>
    <row r="18" spans="1:18" s="96" customFormat="1" ht="18" customHeight="1" x14ac:dyDescent="0.25">
      <c r="A18" s="86">
        <f>ข้อมูลนักเรียน!A13</f>
        <v>0</v>
      </c>
      <c r="B18" s="87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92" t="str">
        <f>เวลาเรียนเทอม1.5!U19</f>
        <v xml:space="preserve"> </v>
      </c>
      <c r="G18" s="92" t="str">
        <f>เวลาเรียนเทอม1.5!V19</f>
        <v xml:space="preserve"> </v>
      </c>
      <c r="H18" s="92" t="str">
        <f>เวลาเรียนเทอม1.5!W19</f>
        <v xml:space="preserve"> </v>
      </c>
      <c r="I18" s="92" t="str">
        <f>เวลาเรียนเทอม1.5!X19</f>
        <v xml:space="preserve"> </v>
      </c>
      <c r="J18" s="92" t="str">
        <f>เวลาเรียนเทอม2.5!U19</f>
        <v xml:space="preserve"> </v>
      </c>
      <c r="K18" s="92" t="str">
        <f>เวลาเรียนเทอม2.5!V19</f>
        <v xml:space="preserve"> </v>
      </c>
      <c r="L18" s="92" t="str">
        <f>เวลาเรียนเทอม2.5!W19</f>
        <v xml:space="preserve"> </v>
      </c>
      <c r="M18" s="92" t="str">
        <f>เวลาเรียนเทอม2.5!X19</f>
        <v xml:space="preserve"> </v>
      </c>
      <c r="N18" s="92" t="str">
        <f>IF(ข้อมูลนักเรียน!A13=""," ",F18+J18)</f>
        <v xml:space="preserve"> </v>
      </c>
      <c r="O18" s="154" t="str">
        <f>IF(ข้อมูลนักเรียน!A13=""," ",N18*100/$N$4)</f>
        <v xml:space="preserve"> </v>
      </c>
      <c r="P18" s="92" t="str">
        <f>IF(ข้อมูลนักเรียน!A13=""," ",G18+K18)</f>
        <v xml:space="preserve"> </v>
      </c>
      <c r="Q18" s="92" t="str">
        <f>IF(ข้อมูลนักเรียน!A13=""," ",H18+L18)</f>
        <v xml:space="preserve"> </v>
      </c>
      <c r="R18" s="92" t="str">
        <f>IF(ข้อมูลนักเรียน!A13=""," ",I18+M18)</f>
        <v xml:space="preserve"> 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92" t="str">
        <f>เวลาเรียนเทอม1.5!U20</f>
        <v xml:space="preserve"> </v>
      </c>
      <c r="G19" s="92" t="str">
        <f>เวลาเรียนเทอม1.5!V20</f>
        <v xml:space="preserve"> </v>
      </c>
      <c r="H19" s="92" t="str">
        <f>เวลาเรียนเทอม1.5!W20</f>
        <v xml:space="preserve"> </v>
      </c>
      <c r="I19" s="92" t="str">
        <f>เวลาเรียนเทอม1.5!X20</f>
        <v xml:space="preserve"> </v>
      </c>
      <c r="J19" s="92" t="str">
        <f>เวลาเรียนเทอม2.5!U20</f>
        <v xml:space="preserve"> </v>
      </c>
      <c r="K19" s="92" t="str">
        <f>เวลาเรียนเทอม2.5!V20</f>
        <v xml:space="preserve"> </v>
      </c>
      <c r="L19" s="92" t="str">
        <f>เวลาเรียนเทอม2.5!W20</f>
        <v xml:space="preserve"> </v>
      </c>
      <c r="M19" s="92" t="str">
        <f>เวลาเรียนเทอม2.5!X20</f>
        <v xml:space="preserve"> </v>
      </c>
      <c r="N19" s="92" t="str">
        <f>IF(ข้อมูลนักเรียน!A14=""," ",F19+J19)</f>
        <v xml:space="preserve"> </v>
      </c>
      <c r="O19" s="154" t="str">
        <f>IF(ข้อมูลนักเรียน!A14=""," ",N19*100/$N$4)</f>
        <v xml:space="preserve"> </v>
      </c>
      <c r="P19" s="92" t="str">
        <f>IF(ข้อมูลนักเรียน!A14=""," ",G19+K19)</f>
        <v xml:space="preserve"> </v>
      </c>
      <c r="Q19" s="92" t="str">
        <f>IF(ข้อมูลนักเรียน!A14=""," ",H19+L19)</f>
        <v xml:space="preserve"> </v>
      </c>
      <c r="R19" s="92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92" t="str">
        <f>เวลาเรียนเทอม1.5!U21</f>
        <v xml:space="preserve"> </v>
      </c>
      <c r="G20" s="92" t="str">
        <f>เวลาเรียนเทอม1.5!V21</f>
        <v xml:space="preserve"> </v>
      </c>
      <c r="H20" s="92" t="str">
        <f>เวลาเรียนเทอม1.5!W21</f>
        <v xml:space="preserve"> </v>
      </c>
      <c r="I20" s="92" t="str">
        <f>เวลาเรียนเทอม1.5!X21</f>
        <v xml:space="preserve"> </v>
      </c>
      <c r="J20" s="92" t="str">
        <f>เวลาเรียนเทอม2.5!U21</f>
        <v xml:space="preserve"> </v>
      </c>
      <c r="K20" s="92" t="str">
        <f>เวลาเรียนเทอม2.5!V21</f>
        <v xml:space="preserve"> </v>
      </c>
      <c r="L20" s="92" t="str">
        <f>เวลาเรียนเทอม2.5!W21</f>
        <v xml:space="preserve"> </v>
      </c>
      <c r="M20" s="92" t="str">
        <f>เวลาเรียนเทอม2.5!X21</f>
        <v xml:space="preserve"> </v>
      </c>
      <c r="N20" s="92" t="str">
        <f>IF(ข้อมูลนักเรียน!A15=""," ",F20+J20)</f>
        <v xml:space="preserve"> </v>
      </c>
      <c r="O20" s="154" t="str">
        <f>IF(ข้อมูลนักเรียน!A15=""," ",N20*100/$N$4)</f>
        <v xml:space="preserve"> </v>
      </c>
      <c r="P20" s="92" t="str">
        <f>IF(ข้อมูลนักเรียน!A15=""," ",G20+K20)</f>
        <v xml:space="preserve"> </v>
      </c>
      <c r="Q20" s="92" t="str">
        <f>IF(ข้อมูลนักเรียน!A15=""," ",H20+L20)</f>
        <v xml:space="preserve"> </v>
      </c>
      <c r="R20" s="92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92" t="str">
        <f>เวลาเรียนเทอม1.5!U22</f>
        <v xml:space="preserve"> </v>
      </c>
      <c r="G21" s="92" t="str">
        <f>เวลาเรียนเทอม1.5!V22</f>
        <v xml:space="preserve"> </v>
      </c>
      <c r="H21" s="92" t="str">
        <f>เวลาเรียนเทอม1.5!W22</f>
        <v xml:space="preserve"> </v>
      </c>
      <c r="I21" s="92" t="str">
        <f>เวลาเรียนเทอม1.5!X22</f>
        <v xml:space="preserve"> </v>
      </c>
      <c r="J21" s="92" t="str">
        <f>เวลาเรียนเทอม2.5!U22</f>
        <v xml:space="preserve"> </v>
      </c>
      <c r="K21" s="92" t="str">
        <f>เวลาเรียนเทอม2.5!V22</f>
        <v xml:space="preserve"> </v>
      </c>
      <c r="L21" s="92" t="str">
        <f>เวลาเรียนเทอม2.5!W22</f>
        <v xml:space="preserve"> </v>
      </c>
      <c r="M21" s="92" t="str">
        <f>เวลาเรียนเทอม2.5!X22</f>
        <v xml:space="preserve"> </v>
      </c>
      <c r="N21" s="92" t="str">
        <f>IF(ข้อมูลนักเรียน!A16=""," ",F21+J21)</f>
        <v xml:space="preserve"> </v>
      </c>
      <c r="O21" s="154" t="str">
        <f>IF(ข้อมูลนักเรียน!A16=""," ",N21*100/$N$4)</f>
        <v xml:space="preserve"> </v>
      </c>
      <c r="P21" s="92" t="str">
        <f>IF(ข้อมูลนักเรียน!A16=""," ",G21+K21)</f>
        <v xml:space="preserve"> </v>
      </c>
      <c r="Q21" s="92" t="str">
        <f>IF(ข้อมูลนักเรียน!A16=""," ",H21+L21)</f>
        <v xml:space="preserve"> </v>
      </c>
      <c r="R21" s="92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92" t="str">
        <f>เวลาเรียนเทอม1.5!U23</f>
        <v xml:space="preserve"> </v>
      </c>
      <c r="G22" s="92" t="str">
        <f>เวลาเรียนเทอม1.5!V23</f>
        <v xml:space="preserve"> </v>
      </c>
      <c r="H22" s="92" t="str">
        <f>เวลาเรียนเทอม1.5!W23</f>
        <v xml:space="preserve"> </v>
      </c>
      <c r="I22" s="92" t="str">
        <f>เวลาเรียนเทอม1.5!X23</f>
        <v xml:space="preserve"> </v>
      </c>
      <c r="J22" s="92" t="str">
        <f>เวลาเรียนเทอม2.5!U23</f>
        <v xml:space="preserve"> </v>
      </c>
      <c r="K22" s="92" t="str">
        <f>เวลาเรียนเทอม2.5!V23</f>
        <v xml:space="preserve"> </v>
      </c>
      <c r="L22" s="92" t="str">
        <f>เวลาเรียนเทอม2.5!W23</f>
        <v xml:space="preserve"> </v>
      </c>
      <c r="M22" s="92" t="str">
        <f>เวลาเรียนเทอม2.5!X23</f>
        <v xml:space="preserve"> </v>
      </c>
      <c r="N22" s="92" t="str">
        <f>IF(ข้อมูลนักเรียน!A17=""," ",F22+J22)</f>
        <v xml:space="preserve"> </v>
      </c>
      <c r="O22" s="154" t="str">
        <f>IF(ข้อมูลนักเรียน!A17=""," ",N22*100/$N$4)</f>
        <v xml:space="preserve"> </v>
      </c>
      <c r="P22" s="92" t="str">
        <f>IF(ข้อมูลนักเรียน!A17=""," ",G22+K22)</f>
        <v xml:space="preserve"> </v>
      </c>
      <c r="Q22" s="92" t="str">
        <f>IF(ข้อมูลนักเรียน!A17=""," ",H22+L22)</f>
        <v xml:space="preserve"> </v>
      </c>
      <c r="R22" s="92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92" t="str">
        <f>เวลาเรียนเทอม1.5!U24</f>
        <v xml:space="preserve"> </v>
      </c>
      <c r="G23" s="92" t="str">
        <f>เวลาเรียนเทอม1.5!V24</f>
        <v xml:space="preserve"> </v>
      </c>
      <c r="H23" s="92" t="str">
        <f>เวลาเรียนเทอม1.5!W24</f>
        <v xml:space="preserve"> </v>
      </c>
      <c r="I23" s="92" t="str">
        <f>เวลาเรียนเทอม1.5!X24</f>
        <v xml:space="preserve"> </v>
      </c>
      <c r="J23" s="92" t="str">
        <f>เวลาเรียนเทอม2.5!U24</f>
        <v xml:space="preserve"> </v>
      </c>
      <c r="K23" s="92" t="str">
        <f>เวลาเรียนเทอม2.5!V24</f>
        <v xml:space="preserve"> </v>
      </c>
      <c r="L23" s="92" t="str">
        <f>เวลาเรียนเทอม2.5!W24</f>
        <v xml:space="preserve"> </v>
      </c>
      <c r="M23" s="92" t="str">
        <f>เวลาเรียนเทอม2.5!X24</f>
        <v xml:space="preserve"> </v>
      </c>
      <c r="N23" s="92" t="str">
        <f>IF(ข้อมูลนักเรียน!A18=""," ",F23+J23)</f>
        <v xml:space="preserve"> </v>
      </c>
      <c r="O23" s="154" t="str">
        <f>IF(ข้อมูลนักเรียน!A18=""," ",N23*100/$N$4)</f>
        <v xml:space="preserve"> </v>
      </c>
      <c r="P23" s="92" t="str">
        <f>IF(ข้อมูลนักเรียน!A18=""," ",G23+K23)</f>
        <v xml:space="preserve"> </v>
      </c>
      <c r="Q23" s="92" t="str">
        <f>IF(ข้อมูลนักเรียน!A18=""," ",H23+L23)</f>
        <v xml:space="preserve"> </v>
      </c>
      <c r="R23" s="92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92" t="str">
        <f>เวลาเรียนเทอม1.5!U25</f>
        <v xml:space="preserve"> </v>
      </c>
      <c r="G24" s="92" t="str">
        <f>เวลาเรียนเทอม1.5!V25</f>
        <v xml:space="preserve"> </v>
      </c>
      <c r="H24" s="92" t="str">
        <f>เวลาเรียนเทอม1.5!W25</f>
        <v xml:space="preserve"> </v>
      </c>
      <c r="I24" s="92" t="str">
        <f>เวลาเรียนเทอม1.5!X25</f>
        <v xml:space="preserve"> </v>
      </c>
      <c r="J24" s="92" t="str">
        <f>เวลาเรียนเทอม2.5!U25</f>
        <v xml:space="preserve"> </v>
      </c>
      <c r="K24" s="92" t="str">
        <f>เวลาเรียนเทอม2.5!V25</f>
        <v xml:space="preserve"> </v>
      </c>
      <c r="L24" s="92" t="str">
        <f>เวลาเรียนเทอม2.5!W25</f>
        <v xml:space="preserve"> </v>
      </c>
      <c r="M24" s="92" t="str">
        <f>เวลาเรียนเทอม2.5!X25</f>
        <v xml:space="preserve"> </v>
      </c>
      <c r="N24" s="92" t="str">
        <f>IF(ข้อมูลนักเรียน!A19=""," ",F24+J24)</f>
        <v xml:space="preserve"> </v>
      </c>
      <c r="O24" s="154" t="str">
        <f>IF(ข้อมูลนักเรียน!A19=""," ",N24*100/$N$4)</f>
        <v xml:space="preserve"> </v>
      </c>
      <c r="P24" s="92" t="str">
        <f>IF(ข้อมูลนักเรียน!A19=""," ",G24+K24)</f>
        <v xml:space="preserve"> </v>
      </c>
      <c r="Q24" s="92" t="str">
        <f>IF(ข้อมูลนักเรียน!A19=""," ",H24+L24)</f>
        <v xml:space="preserve"> </v>
      </c>
      <c r="R24" s="92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92" t="str">
        <f>เวลาเรียนเทอม1.5!U26</f>
        <v xml:space="preserve"> </v>
      </c>
      <c r="G25" s="92" t="str">
        <f>เวลาเรียนเทอม1.5!V26</f>
        <v xml:space="preserve"> </v>
      </c>
      <c r="H25" s="92" t="str">
        <f>เวลาเรียนเทอม1.5!W26</f>
        <v xml:space="preserve"> </v>
      </c>
      <c r="I25" s="92" t="str">
        <f>เวลาเรียนเทอม1.5!X26</f>
        <v xml:space="preserve"> </v>
      </c>
      <c r="J25" s="92" t="str">
        <f>เวลาเรียนเทอม2.5!U26</f>
        <v xml:space="preserve"> </v>
      </c>
      <c r="K25" s="92" t="str">
        <f>เวลาเรียนเทอม2.5!V26</f>
        <v xml:space="preserve"> </v>
      </c>
      <c r="L25" s="92" t="str">
        <f>เวลาเรียนเทอม2.5!W26</f>
        <v xml:space="preserve"> </v>
      </c>
      <c r="M25" s="92" t="str">
        <f>เวลาเรียนเทอม2.5!X26</f>
        <v xml:space="preserve"> </v>
      </c>
      <c r="N25" s="92" t="str">
        <f>IF(ข้อมูลนักเรียน!A20=""," ",F25+J25)</f>
        <v xml:space="preserve"> </v>
      </c>
      <c r="O25" s="154" t="str">
        <f>IF(ข้อมูลนักเรียน!A20=""," ",N25*100/$N$4)</f>
        <v xml:space="preserve"> </v>
      </c>
      <c r="P25" s="92" t="str">
        <f>IF(ข้อมูลนักเรียน!A20=""," ",G25+K25)</f>
        <v xml:space="preserve"> </v>
      </c>
      <c r="Q25" s="92" t="str">
        <f>IF(ข้อมูลนักเรียน!A20=""," ",H25+L25)</f>
        <v xml:space="preserve"> </v>
      </c>
      <c r="R25" s="92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92" t="str">
        <f>เวลาเรียนเทอม1.5!U27</f>
        <v xml:space="preserve"> </v>
      </c>
      <c r="G26" s="92" t="str">
        <f>เวลาเรียนเทอม1.5!V27</f>
        <v xml:space="preserve"> </v>
      </c>
      <c r="H26" s="92" t="str">
        <f>เวลาเรียนเทอม1.5!W27</f>
        <v xml:space="preserve"> </v>
      </c>
      <c r="I26" s="92" t="str">
        <f>เวลาเรียนเทอม1.5!X27</f>
        <v xml:space="preserve"> </v>
      </c>
      <c r="J26" s="92" t="str">
        <f>เวลาเรียนเทอม2.5!U27</f>
        <v xml:space="preserve"> </v>
      </c>
      <c r="K26" s="92" t="str">
        <f>เวลาเรียนเทอม2.5!V27</f>
        <v xml:space="preserve"> </v>
      </c>
      <c r="L26" s="92" t="str">
        <f>เวลาเรียนเทอม2.5!W27</f>
        <v xml:space="preserve"> </v>
      </c>
      <c r="M26" s="92" t="str">
        <f>เวลาเรียนเทอม2.5!X27</f>
        <v xml:space="preserve"> </v>
      </c>
      <c r="N26" s="92" t="str">
        <f>IF(ข้อมูลนักเรียน!A21=""," ",F26+J26)</f>
        <v xml:space="preserve"> </v>
      </c>
      <c r="O26" s="154" t="str">
        <f>IF(ข้อมูลนักเรียน!A21=""," ",N26*100/$N$4)</f>
        <v xml:space="preserve"> </v>
      </c>
      <c r="P26" s="92" t="str">
        <f>IF(ข้อมูลนักเรียน!A21=""," ",G26+K26)</f>
        <v xml:space="preserve"> </v>
      </c>
      <c r="Q26" s="92" t="str">
        <f>IF(ข้อมูลนักเรียน!A21=""," ",H26+L26)</f>
        <v xml:space="preserve"> </v>
      </c>
      <c r="R26" s="92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92" t="str">
        <f>เวลาเรียนเทอม1.5!U28</f>
        <v xml:space="preserve"> </v>
      </c>
      <c r="G27" s="92" t="str">
        <f>เวลาเรียนเทอม1.5!V28</f>
        <v xml:space="preserve"> </v>
      </c>
      <c r="H27" s="92" t="str">
        <f>เวลาเรียนเทอม1.5!W28</f>
        <v xml:space="preserve"> </v>
      </c>
      <c r="I27" s="92" t="str">
        <f>เวลาเรียนเทอม1.5!X28</f>
        <v xml:space="preserve"> </v>
      </c>
      <c r="J27" s="92" t="str">
        <f>เวลาเรียนเทอม2.5!U28</f>
        <v xml:space="preserve"> </v>
      </c>
      <c r="K27" s="92" t="str">
        <f>เวลาเรียนเทอม2.5!V28</f>
        <v xml:space="preserve"> </v>
      </c>
      <c r="L27" s="92" t="str">
        <f>เวลาเรียนเทอม2.5!W28</f>
        <v xml:space="preserve"> </v>
      </c>
      <c r="M27" s="92" t="str">
        <f>เวลาเรียนเทอม2.5!X28</f>
        <v xml:space="preserve"> </v>
      </c>
      <c r="N27" s="92" t="str">
        <f>IF(ข้อมูลนักเรียน!A22=""," ",F27+J27)</f>
        <v xml:space="preserve"> </v>
      </c>
      <c r="O27" s="154" t="str">
        <f>IF(ข้อมูลนักเรียน!A22=""," ",N27*100/$N$4)</f>
        <v xml:space="preserve"> </v>
      </c>
      <c r="P27" s="92" t="str">
        <f>IF(ข้อมูลนักเรียน!A22=""," ",G27+K27)</f>
        <v xml:space="preserve"> </v>
      </c>
      <c r="Q27" s="92" t="str">
        <f>IF(ข้อมูลนักเรียน!A22=""," ",H27+L27)</f>
        <v xml:space="preserve"> </v>
      </c>
      <c r="R27" s="92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92" t="str">
        <f>เวลาเรียนเทอม1.5!U29</f>
        <v xml:space="preserve"> </v>
      </c>
      <c r="G28" s="92" t="str">
        <f>เวลาเรียนเทอม1.5!V29</f>
        <v xml:space="preserve"> </v>
      </c>
      <c r="H28" s="92" t="str">
        <f>เวลาเรียนเทอม1.5!W29</f>
        <v xml:space="preserve"> </v>
      </c>
      <c r="I28" s="92" t="str">
        <f>เวลาเรียนเทอม1.5!X29</f>
        <v xml:space="preserve"> </v>
      </c>
      <c r="J28" s="92" t="str">
        <f>เวลาเรียนเทอม2.5!U29</f>
        <v xml:space="preserve"> </v>
      </c>
      <c r="K28" s="92" t="str">
        <f>เวลาเรียนเทอม2.5!V29</f>
        <v xml:space="preserve"> </v>
      </c>
      <c r="L28" s="92" t="str">
        <f>เวลาเรียนเทอม2.5!W29</f>
        <v xml:space="preserve"> </v>
      </c>
      <c r="M28" s="92" t="str">
        <f>เวลาเรียนเทอม2.5!X29</f>
        <v xml:space="preserve"> </v>
      </c>
      <c r="N28" s="92" t="str">
        <f>IF(ข้อมูลนักเรียน!A23=""," ",F28+J28)</f>
        <v xml:space="preserve"> </v>
      </c>
      <c r="O28" s="154" t="str">
        <f>IF(ข้อมูลนักเรียน!A23=""," ",N28*100/$N$4)</f>
        <v xml:space="preserve"> </v>
      </c>
      <c r="P28" s="92" t="str">
        <f>IF(ข้อมูลนักเรียน!A23=""," ",G28+K28)</f>
        <v xml:space="preserve"> </v>
      </c>
      <c r="Q28" s="92" t="str">
        <f>IF(ข้อมูลนักเรียน!A23=""," ",H28+L28)</f>
        <v xml:space="preserve"> </v>
      </c>
      <c r="R28" s="92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92" t="str">
        <f>เวลาเรียนเทอม1.5!U30</f>
        <v xml:space="preserve"> </v>
      </c>
      <c r="G29" s="92" t="str">
        <f>เวลาเรียนเทอม1.5!V30</f>
        <v xml:space="preserve"> </v>
      </c>
      <c r="H29" s="92" t="str">
        <f>เวลาเรียนเทอม1.5!W30</f>
        <v xml:space="preserve"> </v>
      </c>
      <c r="I29" s="92" t="str">
        <f>เวลาเรียนเทอม1.5!X30</f>
        <v xml:space="preserve"> </v>
      </c>
      <c r="J29" s="92" t="str">
        <f>เวลาเรียนเทอม2.5!U30</f>
        <v xml:space="preserve"> </v>
      </c>
      <c r="K29" s="92" t="str">
        <f>เวลาเรียนเทอม2.5!V30</f>
        <v xml:space="preserve"> </v>
      </c>
      <c r="L29" s="92" t="str">
        <f>เวลาเรียนเทอม2.5!W30</f>
        <v xml:space="preserve"> </v>
      </c>
      <c r="M29" s="92" t="str">
        <f>เวลาเรียนเทอม2.5!X30</f>
        <v xml:space="preserve"> </v>
      </c>
      <c r="N29" s="92" t="str">
        <f>IF(ข้อมูลนักเรียน!A24=""," ",F29+J29)</f>
        <v xml:space="preserve"> </v>
      </c>
      <c r="O29" s="154" t="str">
        <f>IF(ข้อมูลนักเรียน!A24=""," ",N29*100/$N$4)</f>
        <v xml:space="preserve"> </v>
      </c>
      <c r="P29" s="92" t="str">
        <f>IF(ข้อมูลนักเรียน!A24=""," ",G29+K29)</f>
        <v xml:space="preserve"> </v>
      </c>
      <c r="Q29" s="92" t="str">
        <f>IF(ข้อมูลนักเรียน!A24=""," ",H29+L29)</f>
        <v xml:space="preserve"> </v>
      </c>
      <c r="R29" s="92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92" t="str">
        <f>เวลาเรียนเทอม1.5!U31</f>
        <v xml:space="preserve"> </v>
      </c>
      <c r="G30" s="92" t="str">
        <f>เวลาเรียนเทอม1.5!V31</f>
        <v xml:space="preserve"> </v>
      </c>
      <c r="H30" s="92" t="str">
        <f>เวลาเรียนเทอม1.5!W31</f>
        <v xml:space="preserve"> </v>
      </c>
      <c r="I30" s="92" t="str">
        <f>เวลาเรียนเทอม1.5!X31</f>
        <v xml:space="preserve"> </v>
      </c>
      <c r="J30" s="92" t="str">
        <f>เวลาเรียนเทอม2.5!U31</f>
        <v xml:space="preserve"> </v>
      </c>
      <c r="K30" s="92" t="str">
        <f>เวลาเรียนเทอม2.5!V31</f>
        <v xml:space="preserve"> </v>
      </c>
      <c r="L30" s="92" t="str">
        <f>เวลาเรียนเทอม2.5!W31</f>
        <v xml:space="preserve"> </v>
      </c>
      <c r="M30" s="92" t="str">
        <f>เวลาเรียนเทอม2.5!X31</f>
        <v xml:space="preserve"> </v>
      </c>
      <c r="N30" s="92" t="str">
        <f>IF(ข้อมูลนักเรียน!A25=""," ",F30+J30)</f>
        <v xml:space="preserve"> </v>
      </c>
      <c r="O30" s="154" t="str">
        <f>IF(ข้อมูลนักเรียน!A25=""," ",N30*100/$N$4)</f>
        <v xml:space="preserve"> </v>
      </c>
      <c r="P30" s="92" t="str">
        <f>IF(ข้อมูลนักเรียน!A25=""," ",G30+K30)</f>
        <v xml:space="preserve"> </v>
      </c>
      <c r="Q30" s="92" t="str">
        <f>IF(ข้อมูลนักเรียน!A25=""," ",H30+L30)</f>
        <v xml:space="preserve"> </v>
      </c>
      <c r="R30" s="92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92" t="str">
        <f>เวลาเรียนเทอม1.5!U32</f>
        <v xml:space="preserve"> </v>
      </c>
      <c r="G31" s="92" t="str">
        <f>เวลาเรียนเทอม1.5!V32</f>
        <v xml:space="preserve"> </v>
      </c>
      <c r="H31" s="92" t="str">
        <f>เวลาเรียนเทอม1.5!W32</f>
        <v xml:space="preserve"> </v>
      </c>
      <c r="I31" s="92" t="str">
        <f>เวลาเรียนเทอม1.5!X32</f>
        <v xml:space="preserve"> </v>
      </c>
      <c r="J31" s="92" t="str">
        <f>เวลาเรียนเทอม2.5!U32</f>
        <v xml:space="preserve"> </v>
      </c>
      <c r="K31" s="92" t="str">
        <f>เวลาเรียนเทอม2.5!V32</f>
        <v xml:space="preserve"> </v>
      </c>
      <c r="L31" s="92" t="str">
        <f>เวลาเรียนเทอม2.5!W32</f>
        <v xml:space="preserve"> </v>
      </c>
      <c r="M31" s="92" t="str">
        <f>เวลาเรียนเทอม2.5!X32</f>
        <v xml:space="preserve"> </v>
      </c>
      <c r="N31" s="92" t="str">
        <f>IF(ข้อมูลนักเรียน!A26=""," ",F31+J31)</f>
        <v xml:space="preserve"> </v>
      </c>
      <c r="O31" s="154" t="str">
        <f>IF(ข้อมูลนักเรียน!A26=""," ",N31*100/$N$4)</f>
        <v xml:space="preserve"> </v>
      </c>
      <c r="P31" s="92" t="str">
        <f>IF(ข้อมูลนักเรียน!A26=""," ",G31+K31)</f>
        <v xml:space="preserve"> </v>
      </c>
      <c r="Q31" s="92" t="str">
        <f>IF(ข้อมูลนักเรียน!A26=""," ",H31+L31)</f>
        <v xml:space="preserve"> </v>
      </c>
      <c r="R31" s="92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92" t="str">
        <f>เวลาเรียนเทอม1.5!U33</f>
        <v xml:space="preserve"> </v>
      </c>
      <c r="G32" s="92" t="str">
        <f>เวลาเรียนเทอม1.5!V33</f>
        <v xml:space="preserve"> </v>
      </c>
      <c r="H32" s="92" t="str">
        <f>เวลาเรียนเทอม1.5!W33</f>
        <v xml:space="preserve"> </v>
      </c>
      <c r="I32" s="92" t="str">
        <f>เวลาเรียนเทอม1.5!X33</f>
        <v xml:space="preserve"> </v>
      </c>
      <c r="J32" s="92" t="str">
        <f>เวลาเรียนเทอม2.5!U33</f>
        <v xml:space="preserve"> </v>
      </c>
      <c r="K32" s="92" t="str">
        <f>เวลาเรียนเทอม2.5!V33</f>
        <v xml:space="preserve"> </v>
      </c>
      <c r="L32" s="92" t="str">
        <f>เวลาเรียนเทอม2.5!W33</f>
        <v xml:space="preserve"> </v>
      </c>
      <c r="M32" s="92" t="str">
        <f>เวลาเรียนเทอม2.5!X33</f>
        <v xml:space="preserve"> </v>
      </c>
      <c r="N32" s="92" t="str">
        <f>IF(ข้อมูลนักเรียน!A27=""," ",F32+J32)</f>
        <v xml:space="preserve"> </v>
      </c>
      <c r="O32" s="154" t="str">
        <f>IF(ข้อมูลนักเรียน!A27=""," ",N32*100/$N$4)</f>
        <v xml:space="preserve"> </v>
      </c>
      <c r="P32" s="92" t="str">
        <f>IF(ข้อมูลนักเรียน!A27=""," ",G32+K32)</f>
        <v xml:space="preserve"> </v>
      </c>
      <c r="Q32" s="92" t="str">
        <f>IF(ข้อมูลนักเรียน!A27=""," ",H32+L32)</f>
        <v xml:space="preserve"> </v>
      </c>
      <c r="R32" s="92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92" t="str">
        <f>เวลาเรียนเทอม1.5!U34</f>
        <v xml:space="preserve"> </v>
      </c>
      <c r="G33" s="92" t="str">
        <f>เวลาเรียนเทอม1.5!V34</f>
        <v xml:space="preserve"> </v>
      </c>
      <c r="H33" s="92" t="str">
        <f>เวลาเรียนเทอม1.5!W34</f>
        <v xml:space="preserve"> </v>
      </c>
      <c r="I33" s="92" t="str">
        <f>เวลาเรียนเทอม1.5!X34</f>
        <v xml:space="preserve"> </v>
      </c>
      <c r="J33" s="92" t="str">
        <f>เวลาเรียนเทอม2.5!U34</f>
        <v xml:space="preserve"> </v>
      </c>
      <c r="K33" s="92" t="str">
        <f>เวลาเรียนเทอม2.5!V34</f>
        <v xml:space="preserve"> </v>
      </c>
      <c r="L33" s="92" t="str">
        <f>เวลาเรียนเทอม2.5!W34</f>
        <v xml:space="preserve"> </v>
      </c>
      <c r="M33" s="92" t="str">
        <f>เวลาเรียนเทอม2.5!X34</f>
        <v xml:space="preserve"> </v>
      </c>
      <c r="N33" s="92" t="str">
        <f>IF(ข้อมูลนักเรียน!A28=""," ",F33+J33)</f>
        <v xml:space="preserve"> </v>
      </c>
      <c r="O33" s="154" t="str">
        <f>IF(ข้อมูลนักเรียน!A28=""," ",N33*100/$N$4)</f>
        <v xml:space="preserve"> </v>
      </c>
      <c r="P33" s="92" t="str">
        <f>IF(ข้อมูลนักเรียน!A28=""," ",G33+K33)</f>
        <v xml:space="preserve"> </v>
      </c>
      <c r="Q33" s="92" t="str">
        <f>IF(ข้อมูลนักเรียน!A28=""," ",H33+L33)</f>
        <v xml:space="preserve"> </v>
      </c>
      <c r="R33" s="92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92" t="str">
        <f>เวลาเรียนเทอม1.5!U35</f>
        <v xml:space="preserve"> </v>
      </c>
      <c r="G34" s="92" t="str">
        <f>เวลาเรียนเทอม1.5!V35</f>
        <v xml:space="preserve"> </v>
      </c>
      <c r="H34" s="92" t="str">
        <f>เวลาเรียนเทอม1.5!W35</f>
        <v xml:space="preserve"> </v>
      </c>
      <c r="I34" s="92" t="str">
        <f>เวลาเรียนเทอม1.5!X35</f>
        <v xml:space="preserve"> </v>
      </c>
      <c r="J34" s="92" t="str">
        <f>เวลาเรียนเทอม2.5!U35</f>
        <v xml:space="preserve"> </v>
      </c>
      <c r="K34" s="92" t="str">
        <f>เวลาเรียนเทอม2.5!V35</f>
        <v xml:space="preserve"> </v>
      </c>
      <c r="L34" s="92" t="str">
        <f>เวลาเรียนเทอม2.5!W35</f>
        <v xml:space="preserve"> </v>
      </c>
      <c r="M34" s="92" t="str">
        <f>เวลาเรียนเทอม2.5!X35</f>
        <v xml:space="preserve"> </v>
      </c>
      <c r="N34" s="92" t="str">
        <f>IF(ข้อมูลนักเรียน!A29=""," ",F34+J34)</f>
        <v xml:space="preserve"> </v>
      </c>
      <c r="O34" s="154" t="str">
        <f>IF(ข้อมูลนักเรียน!A29=""," ",N34*100/$N$4)</f>
        <v xml:space="preserve"> </v>
      </c>
      <c r="P34" s="92" t="str">
        <f>IF(ข้อมูลนักเรียน!A29=""," ",G34+K34)</f>
        <v xml:space="preserve"> </v>
      </c>
      <c r="Q34" s="92" t="str">
        <f>IF(ข้อมูลนักเรียน!A29=""," ",H34+L34)</f>
        <v xml:space="preserve"> </v>
      </c>
      <c r="R34" s="92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92" t="str">
        <f>เวลาเรียนเทอม1.5!U36</f>
        <v xml:space="preserve"> </v>
      </c>
      <c r="G35" s="92" t="str">
        <f>เวลาเรียนเทอม1.5!V36</f>
        <v xml:space="preserve"> </v>
      </c>
      <c r="H35" s="92" t="str">
        <f>เวลาเรียนเทอม1.5!W36</f>
        <v xml:space="preserve"> </v>
      </c>
      <c r="I35" s="92" t="str">
        <f>เวลาเรียนเทอม1.5!X36</f>
        <v xml:space="preserve"> </v>
      </c>
      <c r="J35" s="92" t="str">
        <f>เวลาเรียนเทอม2.5!U36</f>
        <v xml:space="preserve"> </v>
      </c>
      <c r="K35" s="92" t="str">
        <f>เวลาเรียนเทอม2.5!V36</f>
        <v xml:space="preserve"> </v>
      </c>
      <c r="L35" s="92" t="str">
        <f>เวลาเรียนเทอม2.5!W36</f>
        <v xml:space="preserve"> </v>
      </c>
      <c r="M35" s="92" t="str">
        <f>เวลาเรียนเทอม2.5!X36</f>
        <v xml:space="preserve"> </v>
      </c>
      <c r="N35" s="92" t="str">
        <f>IF(ข้อมูลนักเรียน!A30=""," ",F35+J35)</f>
        <v xml:space="preserve"> </v>
      </c>
      <c r="O35" s="154" t="str">
        <f>IF(ข้อมูลนักเรียน!A30=""," ",N35*100/$N$4)</f>
        <v xml:space="preserve"> </v>
      </c>
      <c r="P35" s="92" t="str">
        <f>IF(ข้อมูลนักเรียน!A30=""," ",G35+K35)</f>
        <v xml:space="preserve"> </v>
      </c>
      <c r="Q35" s="92" t="str">
        <f>IF(ข้อมูลนักเรียน!A30=""," ",H35+L35)</f>
        <v xml:space="preserve"> </v>
      </c>
      <c r="R35" s="92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92" t="str">
        <f>เวลาเรียนเทอม1.5!U37</f>
        <v xml:space="preserve"> </v>
      </c>
      <c r="G36" s="92" t="str">
        <f>เวลาเรียนเทอม1.5!V37</f>
        <v xml:space="preserve"> </v>
      </c>
      <c r="H36" s="92" t="str">
        <f>เวลาเรียนเทอม1.5!W37</f>
        <v xml:space="preserve"> </v>
      </c>
      <c r="I36" s="92" t="str">
        <f>เวลาเรียนเทอม1.5!X37</f>
        <v xml:space="preserve"> </v>
      </c>
      <c r="J36" s="92" t="str">
        <f>เวลาเรียนเทอม2.5!U37</f>
        <v xml:space="preserve"> </v>
      </c>
      <c r="K36" s="92" t="str">
        <f>เวลาเรียนเทอม2.5!V37</f>
        <v xml:space="preserve"> </v>
      </c>
      <c r="L36" s="92" t="str">
        <f>เวลาเรียนเทอม2.5!W37</f>
        <v xml:space="preserve"> </v>
      </c>
      <c r="M36" s="92" t="str">
        <f>เวลาเรียนเทอม2.5!X37</f>
        <v xml:space="preserve"> </v>
      </c>
      <c r="N36" s="92" t="str">
        <f>IF(ข้อมูลนักเรียน!A31=""," ",F36+J36)</f>
        <v xml:space="preserve"> </v>
      </c>
      <c r="O36" s="154" t="str">
        <f>IF(ข้อมูลนักเรียน!A31=""," ",N36*100/$N$4)</f>
        <v xml:space="preserve"> </v>
      </c>
      <c r="P36" s="92" t="str">
        <f>IF(ข้อมูลนักเรียน!A31=""," ",G36+K36)</f>
        <v xml:space="preserve"> </v>
      </c>
      <c r="Q36" s="92" t="str">
        <f>IF(ข้อมูลนักเรียน!A31=""," ",H36+L36)</f>
        <v xml:space="preserve"> </v>
      </c>
      <c r="R36" s="92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92" t="str">
        <f>เวลาเรียนเทอม1.5!U38</f>
        <v xml:space="preserve"> </v>
      </c>
      <c r="G37" s="92" t="str">
        <f>เวลาเรียนเทอม1.5!V38</f>
        <v xml:space="preserve"> </v>
      </c>
      <c r="H37" s="92" t="str">
        <f>เวลาเรียนเทอม1.5!W38</f>
        <v xml:space="preserve"> </v>
      </c>
      <c r="I37" s="92" t="str">
        <f>เวลาเรียนเทอม1.5!X38</f>
        <v xml:space="preserve"> </v>
      </c>
      <c r="J37" s="92" t="str">
        <f>เวลาเรียนเทอม2.5!U38</f>
        <v xml:space="preserve"> </v>
      </c>
      <c r="K37" s="92" t="str">
        <f>เวลาเรียนเทอม2.5!V38</f>
        <v xml:space="preserve"> </v>
      </c>
      <c r="L37" s="92" t="str">
        <f>เวลาเรียนเทอม2.5!W38</f>
        <v xml:space="preserve"> </v>
      </c>
      <c r="M37" s="92" t="str">
        <f>เวลาเรียนเทอม2.5!X38</f>
        <v xml:space="preserve"> </v>
      </c>
      <c r="N37" s="92" t="str">
        <f>IF(ข้อมูลนักเรียน!A32=""," ",F37+J37)</f>
        <v xml:space="preserve"> </v>
      </c>
      <c r="O37" s="154" t="str">
        <f>IF(ข้อมูลนักเรียน!A32=""," ",N37*100/$N$4)</f>
        <v xml:space="preserve"> </v>
      </c>
      <c r="P37" s="92" t="str">
        <f>IF(ข้อมูลนักเรียน!A32=""," ",G37+K37)</f>
        <v xml:space="preserve"> </v>
      </c>
      <c r="Q37" s="92" t="str">
        <f>IF(ข้อมูลนักเรียน!A32=""," ",H37+L37)</f>
        <v xml:space="preserve"> </v>
      </c>
      <c r="R37" s="92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92" t="str">
        <f>เวลาเรียนเทอม1.5!U39</f>
        <v xml:space="preserve"> </v>
      </c>
      <c r="G38" s="92" t="str">
        <f>เวลาเรียนเทอม1.5!V39</f>
        <v xml:space="preserve"> </v>
      </c>
      <c r="H38" s="92" t="str">
        <f>เวลาเรียนเทอม1.5!W39</f>
        <v xml:space="preserve"> </v>
      </c>
      <c r="I38" s="92" t="str">
        <f>เวลาเรียนเทอม1.5!X39</f>
        <v xml:space="preserve"> </v>
      </c>
      <c r="J38" s="92" t="str">
        <f>เวลาเรียนเทอม2.5!U39</f>
        <v xml:space="preserve"> </v>
      </c>
      <c r="K38" s="92" t="str">
        <f>เวลาเรียนเทอม2.5!V39</f>
        <v xml:space="preserve"> </v>
      </c>
      <c r="L38" s="92" t="str">
        <f>เวลาเรียนเทอม2.5!W39</f>
        <v xml:space="preserve"> </v>
      </c>
      <c r="M38" s="92" t="str">
        <f>เวลาเรียนเทอม2.5!X39</f>
        <v xml:space="preserve"> </v>
      </c>
      <c r="N38" s="92" t="str">
        <f>IF(ข้อมูลนักเรียน!A33=""," ",F38+J38)</f>
        <v xml:space="preserve"> </v>
      </c>
      <c r="O38" s="154" t="str">
        <f>IF(ข้อมูลนักเรียน!A33=""," ",N38*100/$N$4)</f>
        <v xml:space="preserve"> </v>
      </c>
      <c r="P38" s="92" t="str">
        <f>IF(ข้อมูลนักเรียน!A33=""," ",G38+K38)</f>
        <v xml:space="preserve"> </v>
      </c>
      <c r="Q38" s="92" t="str">
        <f>IF(ข้อมูลนักเรียน!A33=""," ",H38+L38)</f>
        <v xml:space="preserve"> </v>
      </c>
      <c r="R38" s="92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92" t="str">
        <f>เวลาเรียนเทอม1.5!U40</f>
        <v xml:space="preserve"> </v>
      </c>
      <c r="G39" s="92" t="str">
        <f>เวลาเรียนเทอม1.5!V40</f>
        <v xml:space="preserve"> </v>
      </c>
      <c r="H39" s="92" t="str">
        <f>เวลาเรียนเทอม1.5!W40</f>
        <v xml:space="preserve"> </v>
      </c>
      <c r="I39" s="92" t="str">
        <f>เวลาเรียนเทอม1.5!X40</f>
        <v xml:space="preserve"> </v>
      </c>
      <c r="J39" s="92" t="str">
        <f>เวลาเรียนเทอม2.5!U40</f>
        <v xml:space="preserve"> </v>
      </c>
      <c r="K39" s="92" t="str">
        <f>เวลาเรียนเทอม2.5!V40</f>
        <v xml:space="preserve"> </v>
      </c>
      <c r="L39" s="92" t="str">
        <f>เวลาเรียนเทอม2.5!W40</f>
        <v xml:space="preserve"> </v>
      </c>
      <c r="M39" s="92" t="str">
        <f>เวลาเรียนเทอม2.5!X40</f>
        <v xml:space="preserve"> </v>
      </c>
      <c r="N39" s="92" t="str">
        <f>IF(ข้อมูลนักเรียน!A34=""," ",F39+J39)</f>
        <v xml:space="preserve"> </v>
      </c>
      <c r="O39" s="154" t="str">
        <f>IF(ข้อมูลนักเรียน!A34=""," ",N39*100/$N$4)</f>
        <v xml:space="preserve"> </v>
      </c>
      <c r="P39" s="92" t="str">
        <f>IF(ข้อมูลนักเรียน!A34=""," ",G39+K39)</f>
        <v xml:space="preserve"> </v>
      </c>
      <c r="Q39" s="92" t="str">
        <f>IF(ข้อมูลนักเรียน!A34=""," ",H39+L39)</f>
        <v xml:space="preserve"> </v>
      </c>
      <c r="R39" s="92" t="str">
        <f>IF(ข้อมูลนักเรียน!A34=""," ",I39+M39)</f>
        <v xml:space="preserve"> </v>
      </c>
    </row>
    <row r="40" spans="1:19" s="96" customFormat="1" x14ac:dyDescent="0.25">
      <c r="A40" s="93"/>
      <c r="O40" s="93"/>
      <c r="P40" s="93"/>
      <c r="Q40" s="93"/>
      <c r="R40" s="93"/>
    </row>
    <row r="41" spans="1:19" s="96" customFormat="1" x14ac:dyDescent="0.25">
      <c r="A41" s="93"/>
      <c r="O41" s="93"/>
      <c r="P41" s="93"/>
      <c r="Q41" s="93"/>
      <c r="R41" s="93"/>
    </row>
    <row r="42" spans="1:19" s="96" customFormat="1" x14ac:dyDescent="0.25">
      <c r="A42" s="93"/>
      <c r="O42" s="93"/>
      <c r="P42" s="93"/>
      <c r="Q42" s="93"/>
      <c r="R42" s="93"/>
    </row>
    <row r="43" spans="1:19" s="96" customFormat="1" x14ac:dyDescent="0.25">
      <c r="A43" s="93"/>
      <c r="O43" s="93"/>
      <c r="P43" s="93"/>
      <c r="Q43" s="93"/>
      <c r="R43" s="93"/>
    </row>
    <row r="44" spans="1:19" s="96" customFormat="1" x14ac:dyDescent="0.25">
      <c r="A44" s="93"/>
      <c r="O44" s="93"/>
      <c r="P44" s="93"/>
      <c r="Q44" s="93"/>
      <c r="R44" s="93"/>
    </row>
    <row r="45" spans="1:19" s="96" customFormat="1" x14ac:dyDescent="0.25">
      <c r="A45" s="93"/>
      <c r="O45" s="93"/>
      <c r="P45" s="93"/>
      <c r="Q45" s="93"/>
      <c r="R45" s="93"/>
    </row>
    <row r="46" spans="1:19" s="96" customFormat="1" x14ac:dyDescent="0.25">
      <c r="A46" s="93"/>
      <c r="O46" s="93"/>
      <c r="P46" s="93"/>
      <c r="Q46" s="93"/>
      <c r="R46" s="93"/>
    </row>
    <row r="47" spans="1:19" s="96" customFormat="1" x14ac:dyDescent="0.25">
      <c r="A47" s="93"/>
      <c r="O47" s="93"/>
      <c r="P47" s="93"/>
      <c r="Q47" s="93"/>
      <c r="R47" s="93"/>
    </row>
    <row r="48" spans="1:19" s="96" customFormat="1" x14ac:dyDescent="0.25">
      <c r="A48" s="93"/>
      <c r="O48" s="93"/>
      <c r="P48" s="93"/>
      <c r="Q48" s="93"/>
      <c r="R48" s="93"/>
    </row>
    <row r="49" spans="1:18" s="96" customFormat="1" x14ac:dyDescent="0.25">
      <c r="A49" s="93"/>
      <c r="O49" s="93"/>
      <c r="P49" s="93"/>
      <c r="Q49" s="93"/>
      <c r="R49" s="93"/>
    </row>
    <row r="50" spans="1:18" s="96" customFormat="1" x14ac:dyDescent="0.25">
      <c r="A50" s="93"/>
      <c r="O50" s="93"/>
      <c r="P50" s="93"/>
      <c r="Q50" s="93"/>
      <c r="R50" s="93"/>
    </row>
    <row r="51" spans="1:18" s="96" customFormat="1" x14ac:dyDescent="0.25">
      <c r="A51" s="93"/>
      <c r="O51" s="93"/>
      <c r="P51" s="93"/>
      <c r="Q51" s="93"/>
      <c r="R51" s="93"/>
    </row>
    <row r="52" spans="1:18" s="96" customFormat="1" x14ac:dyDescent="0.25">
      <c r="A52" s="93"/>
      <c r="O52" s="93"/>
      <c r="P52" s="93"/>
      <c r="Q52" s="93"/>
      <c r="R52" s="93"/>
    </row>
    <row r="53" spans="1:18" s="96" customFormat="1" x14ac:dyDescent="0.25">
      <c r="A53" s="93"/>
      <c r="O53" s="93"/>
      <c r="P53" s="93"/>
      <c r="Q53" s="93"/>
      <c r="R53" s="93"/>
    </row>
  </sheetData>
  <sheetProtection algorithmName="SHA-512" hashValue="OKgIXovIrWipnYCnQF59Hd5KUt8pk69M6WzRi2EGJfcJARhOJJhdlyauv+sJWdnHH+kcvzGAZ7w5wUBOYJopkQ==" saltValue="UiBAyjaKm2ijECt2p5w3Ow==" spinCount="100000" sheet="1" objects="1" scenarios="1"/>
  <mergeCells count="21">
    <mergeCell ref="Q1:R1"/>
    <mergeCell ref="P2:Q2"/>
    <mergeCell ref="I5:I6"/>
    <mergeCell ref="J5:J6"/>
    <mergeCell ref="K5:K6"/>
    <mergeCell ref="L5:L6"/>
    <mergeCell ref="M5:M6"/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H6" sqref="H6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3949</v>
      </c>
      <c r="C7" s="88" t="str">
        <f>ข้อมูลนักเรียน!C2</f>
        <v>ด.ช.</v>
      </c>
      <c r="D7" s="89" t="str">
        <f>ข้อมูลนักเรียน!D2</f>
        <v>ทักษกร</v>
      </c>
      <c r="E7" s="89" t="str">
        <f>ข้อมูลนักเรียน!E2</f>
        <v>เข้พวง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3950</v>
      </c>
      <c r="C8" s="88" t="str">
        <f>ข้อมูลนักเรียน!C3</f>
        <v>ด.ช.</v>
      </c>
      <c r="D8" s="89" t="str">
        <f>ข้อมูลนักเรียน!D3</f>
        <v>คุณากร</v>
      </c>
      <c r="E8" s="89" t="str">
        <f>ข้อมูลนักเรียน!E3</f>
        <v>เขตจักรวาล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3956</v>
      </c>
      <c r="C9" s="88" t="str">
        <f>ข้อมูลนักเรียน!C4</f>
        <v>ด.ช.</v>
      </c>
      <c r="D9" s="89" t="str">
        <f>ข้อมูลนักเรียน!D4</f>
        <v>ปวีณ</v>
      </c>
      <c r="E9" s="89" t="str">
        <f>ข้อมูลนักเรียน!E4</f>
        <v>กุลแอะ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4074</v>
      </c>
      <c r="C10" s="88" t="str">
        <f>ข้อมูลนักเรียน!C5</f>
        <v>ด.ช.</v>
      </c>
      <c r="D10" s="89" t="str">
        <f>ข้อมูลนักเรียน!D5</f>
        <v>ชนาธิป</v>
      </c>
      <c r="E10" s="89" t="str">
        <f>ข้อมูลนักเรียน!E5</f>
        <v>แซ่สง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3952</v>
      </c>
      <c r="C11" s="88" t="str">
        <f>ข้อมูลนักเรียน!C6</f>
        <v>ด.ญ.</v>
      </c>
      <c r="D11" s="89" t="str">
        <f>ข้อมูลนักเรียน!D6</f>
        <v>ธัญชนก</v>
      </c>
      <c r="E11" s="89" t="str">
        <f>ข้อมูลนักเรียน!E6</f>
        <v>มาโส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3953</v>
      </c>
      <c r="C12" s="88" t="str">
        <f>ข้อมูลนักเรียน!C7</f>
        <v>ด.ญ.</v>
      </c>
      <c r="D12" s="89" t="str">
        <f>ข้อมูลนักเรียน!D7</f>
        <v>วิไลพร</v>
      </c>
      <c r="E12" s="89" t="str">
        <f>ข้อมูลนักเรียน!E7</f>
        <v>เสริมวิเศษ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3957</v>
      </c>
      <c r="C13" s="88" t="str">
        <f>ข้อมูลนักเรียน!C8</f>
        <v>ด.ญ.</v>
      </c>
      <c r="D13" s="89" t="str">
        <f>ข้อมูลนักเรียน!D8</f>
        <v>วรัชยา</v>
      </c>
      <c r="E13" s="89" t="str">
        <f>ข้อมูลนักเรียน!E8</f>
        <v>ไชโย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3958</v>
      </c>
      <c r="C14" s="88" t="str">
        <f>ข้อมูลนักเรียน!C9</f>
        <v>ด.ญ.</v>
      </c>
      <c r="D14" s="89" t="str">
        <f>ข้อมูลนักเรียน!D9</f>
        <v>กัญญาพัฒน์</v>
      </c>
      <c r="E14" s="89" t="str">
        <f>ข้อมูลนักเรียน!E9</f>
        <v>จันทร์เนตร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4075</v>
      </c>
      <c r="C15" s="88" t="str">
        <f>ข้อมูลนักเรียน!C10</f>
        <v>ด.ญ.</v>
      </c>
      <c r="D15" s="89" t="str">
        <f>ข้อมูลนักเรียน!D10</f>
        <v>ชนัญธิดา</v>
      </c>
      <c r="E15" s="89" t="str">
        <f>ข้อมูลนักเรียน!E10</f>
        <v>วันไชย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0</v>
      </c>
      <c r="B16" s="139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9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IOI6lwPZd5CYneL3dksyuCT2IQs669Ew6D8RZ8doODq0c09DCUx7InVcH7YUAZpDVXs/vfpaJSLYcib6Bc/+4g==" saltValue="/TWWR8MQ+PX+blNelLjExw==" spinCount="100000" sheet="1" objects="1" scenarios="1"/>
  <protectedRanges>
    <protectedRange sqref="G4:AB40" name="ช่วง1"/>
  </protectedRanges>
  <mergeCells count="5"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AI7" sqref="AI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'คะแนนตัวชี้วัดเทอม1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3949</v>
      </c>
      <c r="C7" s="88" t="str">
        <f>ข้อมูลนักเรียน!C2</f>
        <v>ด.ช.</v>
      </c>
      <c r="D7" s="89" t="str">
        <f>ข้อมูลนักเรียน!D2</f>
        <v>ทักษกร</v>
      </c>
      <c r="E7" s="89" t="str">
        <f>ข้อมูลนักเรียน!E2</f>
        <v>เข้พวง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3950</v>
      </c>
      <c r="C8" s="88" t="str">
        <f>ข้อมูลนักเรียน!C3</f>
        <v>ด.ช.</v>
      </c>
      <c r="D8" s="89" t="str">
        <f>ข้อมูลนักเรียน!D3</f>
        <v>คุณากร</v>
      </c>
      <c r="E8" s="89" t="str">
        <f>ข้อมูลนักเรียน!E3</f>
        <v>เขตจักรวาล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3956</v>
      </c>
      <c r="C9" s="88" t="str">
        <f>ข้อมูลนักเรียน!C4</f>
        <v>ด.ช.</v>
      </c>
      <c r="D9" s="89" t="str">
        <f>ข้อมูลนักเรียน!D4</f>
        <v>ปวีณ</v>
      </c>
      <c r="E9" s="89" t="str">
        <f>ข้อมูลนักเรียน!E4</f>
        <v>กุลแอะ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4074</v>
      </c>
      <c r="C10" s="88" t="str">
        <f>ข้อมูลนักเรียน!C5</f>
        <v>ด.ช.</v>
      </c>
      <c r="D10" s="89" t="str">
        <f>ข้อมูลนักเรียน!D5</f>
        <v>ชนาธิป</v>
      </c>
      <c r="E10" s="89" t="str">
        <f>ข้อมูลนักเรียน!E5</f>
        <v>แซ่สง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3952</v>
      </c>
      <c r="C11" s="88" t="str">
        <f>ข้อมูลนักเรียน!C6</f>
        <v>ด.ญ.</v>
      </c>
      <c r="D11" s="89" t="str">
        <f>ข้อมูลนักเรียน!D6</f>
        <v>ธัญชนก</v>
      </c>
      <c r="E11" s="89" t="str">
        <f>ข้อมูลนักเรียน!E6</f>
        <v>มาโส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3953</v>
      </c>
      <c r="C12" s="88" t="str">
        <f>ข้อมูลนักเรียน!C7</f>
        <v>ด.ญ.</v>
      </c>
      <c r="D12" s="89" t="str">
        <f>ข้อมูลนักเรียน!D7</f>
        <v>วิไลพร</v>
      </c>
      <c r="E12" s="89" t="str">
        <f>ข้อมูลนักเรียน!E7</f>
        <v>เสริมวิเศษ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3957</v>
      </c>
      <c r="C13" s="88" t="str">
        <f>ข้อมูลนักเรียน!C8</f>
        <v>ด.ญ.</v>
      </c>
      <c r="D13" s="89" t="str">
        <f>ข้อมูลนักเรียน!D8</f>
        <v>วรัชยา</v>
      </c>
      <c r="E13" s="89" t="str">
        <f>ข้อมูลนักเรียน!E8</f>
        <v>ไชโย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3958</v>
      </c>
      <c r="C14" s="88" t="str">
        <f>ข้อมูลนักเรียน!C9</f>
        <v>ด.ญ.</v>
      </c>
      <c r="D14" s="89" t="str">
        <f>ข้อมูลนักเรียน!D9</f>
        <v>กัญญาพัฒน์</v>
      </c>
      <c r="E14" s="89" t="str">
        <f>ข้อมูลนักเรียน!E9</f>
        <v>จันทร์เนตร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4075</v>
      </c>
      <c r="C15" s="88" t="str">
        <f>ข้อมูลนักเรียน!C10</f>
        <v>ด.ญ.</v>
      </c>
      <c r="D15" s="89" t="str">
        <f>ข้อมูลนักเรียน!D10</f>
        <v>ชนัญธิดา</v>
      </c>
      <c r="E15" s="89" t="str">
        <f>ข้อมูลนักเรียน!E10</f>
        <v>วันไชย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",'คะแนนตัวชี้วัดเทอม1 หน้า1'!AC15+SUM(G15:Z15))</f>
        <v>0</v>
      </c>
    </row>
    <row r="16" spans="1:37" s="96" customFormat="1" ht="18" customHeight="1" x14ac:dyDescent="0.25">
      <c r="A16" s="86">
        <f>ข้อมูลนักเรียน!A11</f>
        <v>0</v>
      </c>
      <c r="B16" s="139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 t="str">
        <f>IF(ข้อมูลนักเรียน!A11=""," ",'คะแนนตัวชี้วัดเทอม1 หน้า1'!AC16+SUM(G16:Z16))</f>
        <v xml:space="preserve"> </v>
      </c>
    </row>
    <row r="17" spans="1:27" s="96" customFormat="1" ht="18" customHeight="1" x14ac:dyDescent="0.25">
      <c r="A17" s="86">
        <f>ข้อมูลนักเรียน!A12</f>
        <v>0</v>
      </c>
      <c r="B17" s="139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 t="str">
        <f>IF(ข้อมูลนักเรียน!A12=""," ",'คะแนนตัวชี้วัดเทอม1 หน้า1'!AC17+SUM(G17:Z17))</f>
        <v xml:space="preserve"> </v>
      </c>
    </row>
    <row r="18" spans="1:27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",'คะแนนตัวชี้วัดเทอม1 หน้า1'!AC18+SUM(G18:Z18))</f>
        <v xml:space="preserve"> </v>
      </c>
    </row>
    <row r="19" spans="1:27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sheetProtection algorithmName="SHA-512" hashValue="4buJBIboKSR9jFdML/7hnJQuXV+DOmHkMUsUKYPLuoJNn2OivCWDD4avjM9CsEfQcwhsU2aw5PufXK+AK3kHAA==" saltValue="LzcOxVzQkEVTVwqY/aRuhA==" spinCount="100000" sheet="1" objects="1" scenarios="1"/>
  <protectedRanges>
    <protectedRange sqref="G4:Z40" name="ช่วง1"/>
  </protectedRanges>
  <mergeCells count="5"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topLeftCell="A4" zoomScale="117" zoomScaleNormal="117" zoomScaleSheetLayoutView="90" workbookViewId="0">
      <selection activeCell="D10" sqref="D10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193" t="s">
        <v>0</v>
      </c>
      <c r="B1" s="193"/>
      <c r="C1" s="193"/>
      <c r="D1" s="193"/>
    </row>
    <row r="2" spans="1:7" ht="30" x14ac:dyDescent="0.85">
      <c r="A2" s="193" t="s">
        <v>18</v>
      </c>
      <c r="B2" s="193"/>
      <c r="C2" s="193"/>
      <c r="D2" s="193"/>
    </row>
    <row r="3" spans="1:7" ht="27" x14ac:dyDescent="0.75">
      <c r="A3" s="17" t="s">
        <v>1</v>
      </c>
      <c r="B3" s="160">
        <v>2566</v>
      </c>
      <c r="C3" s="161"/>
      <c r="D3" s="162"/>
    </row>
    <row r="4" spans="1:7" ht="27" x14ac:dyDescent="0.75">
      <c r="A4" s="6" t="s">
        <v>2</v>
      </c>
      <c r="B4" s="157" t="s">
        <v>112</v>
      </c>
      <c r="C4" s="158" t="s">
        <v>21</v>
      </c>
      <c r="D4" s="159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192" t="s">
        <v>7</v>
      </c>
      <c r="D7" s="192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/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/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63" t="s">
        <v>109</v>
      </c>
      <c r="D10" s="11">
        <f>SUM(D8:D9)</f>
        <v>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67" t="s">
        <v>98</v>
      </c>
      <c r="B14" s="168">
        <f>B13/40</f>
        <v>0</v>
      </c>
      <c r="C14" s="169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pxeQnI0tBg1sBAMmq2lhhvFs9wV7itbcySdOgaUI/jx8z6FK/voNuUB3vFYKWo4EpQdT6q4qVTpi4g8EKjuztA==" saltValue="aAgwBORFJiqMKiUoYiDE3Q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$E$4:$E$11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รายชื่อครู!$B$3:$B$23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AG17" sqref="AG1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211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3949</v>
      </c>
      <c r="C7" s="88" t="str">
        <f>ข้อมูลนักเรียน!C2</f>
        <v>ด.ช.</v>
      </c>
      <c r="D7" s="89" t="str">
        <f>ข้อมูลนักเรียน!D2</f>
        <v>ทักษกร</v>
      </c>
      <c r="E7" s="89" t="str">
        <f>ข้อมูลนักเรียน!E2</f>
        <v>เข้พวง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3950</v>
      </c>
      <c r="C8" s="88" t="str">
        <f>ข้อมูลนักเรียน!C3</f>
        <v>ด.ช.</v>
      </c>
      <c r="D8" s="89" t="str">
        <f>ข้อมูลนักเรียน!D3</f>
        <v>คุณากร</v>
      </c>
      <c r="E8" s="89" t="str">
        <f>ข้อมูลนักเรียน!E3</f>
        <v>เขตจักรวาล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3956</v>
      </c>
      <c r="C9" s="88" t="str">
        <f>ข้อมูลนักเรียน!C4</f>
        <v>ด.ช.</v>
      </c>
      <c r="D9" s="89" t="str">
        <f>ข้อมูลนักเรียน!D4</f>
        <v>ปวีณ</v>
      </c>
      <c r="E9" s="89" t="str">
        <f>ข้อมูลนักเรียน!E4</f>
        <v>กุลแอะ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4074</v>
      </c>
      <c r="C10" s="88" t="str">
        <f>ข้อมูลนักเรียน!C5</f>
        <v>ด.ช.</v>
      </c>
      <c r="D10" s="89" t="str">
        <f>ข้อมูลนักเรียน!D5</f>
        <v>ชนาธิป</v>
      </c>
      <c r="E10" s="89" t="str">
        <f>ข้อมูลนักเรียน!E5</f>
        <v>แซ่สง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3952</v>
      </c>
      <c r="C11" s="88" t="str">
        <f>ข้อมูลนักเรียน!C6</f>
        <v>ด.ญ.</v>
      </c>
      <c r="D11" s="89" t="str">
        <f>ข้อมูลนักเรียน!D6</f>
        <v>ธัญชนก</v>
      </c>
      <c r="E11" s="89" t="str">
        <f>ข้อมูลนักเรียน!E6</f>
        <v>มาโส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3953</v>
      </c>
      <c r="C12" s="88" t="str">
        <f>ข้อมูลนักเรียน!C7</f>
        <v>ด.ญ.</v>
      </c>
      <c r="D12" s="89" t="str">
        <f>ข้อมูลนักเรียน!D7</f>
        <v>วิไลพร</v>
      </c>
      <c r="E12" s="89" t="str">
        <f>ข้อมูลนักเรียน!E7</f>
        <v>เสริมวิเศษ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3957</v>
      </c>
      <c r="C13" s="88" t="str">
        <f>ข้อมูลนักเรียน!C8</f>
        <v>ด.ญ.</v>
      </c>
      <c r="D13" s="89" t="str">
        <f>ข้อมูลนักเรียน!D8</f>
        <v>วรัชยา</v>
      </c>
      <c r="E13" s="89" t="str">
        <f>ข้อมูลนักเรียน!E8</f>
        <v>ไชโย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3958</v>
      </c>
      <c r="C14" s="88" t="str">
        <f>ข้อมูลนักเรียน!C9</f>
        <v>ด.ญ.</v>
      </c>
      <c r="D14" s="89" t="str">
        <f>ข้อมูลนักเรียน!D9</f>
        <v>กัญญาพัฒน์</v>
      </c>
      <c r="E14" s="89" t="str">
        <f>ข้อมูลนักเรียน!E9</f>
        <v>จันทร์เนตร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4075</v>
      </c>
      <c r="C15" s="88" t="str">
        <f>ข้อมูลนักเรียน!C10</f>
        <v>ด.ญ.</v>
      </c>
      <c r="D15" s="89" t="str">
        <f>ข้อมูลนักเรียน!D10</f>
        <v>ชนัญธิดา</v>
      </c>
      <c r="E15" s="89" t="str">
        <f>ข้อมูลนักเรียน!E10</f>
        <v>วันไชย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0</v>
      </c>
      <c r="B16" s="139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9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7ZvRVWjkIoVd8MGfA4joK9sEh+wg/DK/KX3wukAKiDvUdlsOs3J5GG1mMjs99jYHGgzLlwjBV74rFfapeCHUzA==" saltValue="K5GLisFpihw9FGqx+gXLuA==" spinCount="100000" sheet="1" objects="1" scenarios="1"/>
  <protectedRanges>
    <protectedRange sqref="G4:AB40" name="ช่วง1"/>
  </protectedRanges>
  <mergeCells count="5">
    <mergeCell ref="A3:A6"/>
    <mergeCell ref="B3:B6"/>
    <mergeCell ref="C3:E6"/>
    <mergeCell ref="F3:AB3"/>
    <mergeCell ref="AC3:AC5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AA7" sqref="AA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208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'คะแนนตัวชี้วัดเทอม2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3949</v>
      </c>
      <c r="C7" s="88" t="str">
        <f>ข้อมูลนักเรียน!C2</f>
        <v>ด.ช.</v>
      </c>
      <c r="D7" s="89" t="str">
        <f>ข้อมูลนักเรียน!D2</f>
        <v>ทักษกร</v>
      </c>
      <c r="E7" s="89" t="str">
        <f>ข้อมูลนักเรียน!E2</f>
        <v>เข้พวง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",'คะแนนตัวชี้วัดเทอม2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3950</v>
      </c>
      <c r="C8" s="88" t="str">
        <f>ข้อมูลนักเรียน!C3</f>
        <v>ด.ช.</v>
      </c>
      <c r="D8" s="89" t="str">
        <f>ข้อมูลนักเรียน!D3</f>
        <v>คุณากร</v>
      </c>
      <c r="E8" s="89" t="str">
        <f>ข้อมูลนักเรียน!E3</f>
        <v>เขตจักรวาล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",'คะแนนตัวชี้วัดเทอม2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3956</v>
      </c>
      <c r="C9" s="88" t="str">
        <f>ข้อมูลนักเรียน!C4</f>
        <v>ด.ช.</v>
      </c>
      <c r="D9" s="89" t="str">
        <f>ข้อมูลนักเรียน!D4</f>
        <v>ปวีณ</v>
      </c>
      <c r="E9" s="89" t="str">
        <f>ข้อมูลนักเรียน!E4</f>
        <v>กุลแอะ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",'คะแนนตัวชี้วัดเทอม2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4074</v>
      </c>
      <c r="C10" s="88" t="str">
        <f>ข้อมูลนักเรียน!C5</f>
        <v>ด.ช.</v>
      </c>
      <c r="D10" s="89" t="str">
        <f>ข้อมูลนักเรียน!D5</f>
        <v>ชนาธิป</v>
      </c>
      <c r="E10" s="89" t="str">
        <f>ข้อมูลนักเรียน!E5</f>
        <v>แซ่สง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",'คะแนนตัวชี้วัดเทอม2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3952</v>
      </c>
      <c r="C11" s="88" t="str">
        <f>ข้อมูลนักเรียน!C6</f>
        <v>ด.ญ.</v>
      </c>
      <c r="D11" s="89" t="str">
        <f>ข้อมูลนักเรียน!D6</f>
        <v>ธัญชนก</v>
      </c>
      <c r="E11" s="89" t="str">
        <f>ข้อมูลนักเรียน!E6</f>
        <v>มาโส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",'คะแนนตัวชี้วัดเทอม2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3953</v>
      </c>
      <c r="C12" s="88" t="str">
        <f>ข้อมูลนักเรียน!C7</f>
        <v>ด.ญ.</v>
      </c>
      <c r="D12" s="89" t="str">
        <f>ข้อมูลนักเรียน!D7</f>
        <v>วิไลพร</v>
      </c>
      <c r="E12" s="89" t="str">
        <f>ข้อมูลนักเรียน!E7</f>
        <v>เสริมวิเศษ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",'คะแนนตัวชี้วัดเทอม2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3957</v>
      </c>
      <c r="C13" s="88" t="str">
        <f>ข้อมูลนักเรียน!C8</f>
        <v>ด.ญ.</v>
      </c>
      <c r="D13" s="89" t="str">
        <f>ข้อมูลนักเรียน!D8</f>
        <v>วรัชยา</v>
      </c>
      <c r="E13" s="89" t="str">
        <f>ข้อมูลนักเรียน!E8</f>
        <v>ไชโย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",'คะแนนตัวชี้วัดเทอม2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3958</v>
      </c>
      <c r="C14" s="88" t="str">
        <f>ข้อมูลนักเรียน!C9</f>
        <v>ด.ญ.</v>
      </c>
      <c r="D14" s="89" t="str">
        <f>ข้อมูลนักเรียน!D9</f>
        <v>กัญญาพัฒน์</v>
      </c>
      <c r="E14" s="89" t="str">
        <f>ข้อมูลนักเรียน!E9</f>
        <v>จันทร์เนตร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",'คะแนนตัวชี้วัดเทอม2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4075</v>
      </c>
      <c r="C15" s="88" t="str">
        <f>ข้อมูลนักเรียน!C10</f>
        <v>ด.ญ.</v>
      </c>
      <c r="D15" s="89" t="str">
        <f>ข้อมูลนักเรียน!D10</f>
        <v>ชนัญธิดา</v>
      </c>
      <c r="E15" s="89" t="str">
        <f>ข้อมูลนักเรียน!E10</f>
        <v>วันไชย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",'คะแนนตัวชี้วัดเทอม2 หน้า1'!AC15+SUM(G15:Z15))</f>
        <v>0</v>
      </c>
    </row>
    <row r="16" spans="1:37" s="96" customFormat="1" ht="18" customHeight="1" x14ac:dyDescent="0.25">
      <c r="A16" s="86">
        <f>ข้อมูลนักเรียน!A11</f>
        <v>0</v>
      </c>
      <c r="B16" s="139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 t="str">
        <f>IF(ข้อมูลนักเรียน!A11=""," ",'คะแนนตัวชี้วัดเทอม2 หน้า1'!AC16+SUM(G16:Z16))</f>
        <v xml:space="preserve"> </v>
      </c>
    </row>
    <row r="17" spans="1:27" s="96" customFormat="1" ht="18" customHeight="1" x14ac:dyDescent="0.25">
      <c r="A17" s="86">
        <f>ข้อมูลนักเรียน!A12</f>
        <v>0</v>
      </c>
      <c r="B17" s="139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 t="str">
        <f>IF(ข้อมูลนักเรียน!A12=""," ",'คะแนนตัวชี้วัดเทอม2 หน้า1'!AC17+SUM(G17:Z17))</f>
        <v xml:space="preserve"> </v>
      </c>
    </row>
    <row r="18" spans="1:27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",'คะแนนตัวชี้วัดเทอม2 หน้า1'!AC18+SUM(G18:Z18))</f>
        <v xml:space="preserve"> </v>
      </c>
    </row>
    <row r="19" spans="1:27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",'คะแนนตัวชี้วัดเทอม2 หน้า1'!AC19+SUM(G19:Z19))</f>
        <v xml:space="preserve"> 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",'คะแนนตัวชี้วัดเทอม2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",'คะแนนตัวชี้วัดเทอม2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",'คะแนนตัวชี้วัดเทอม2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",'คะแนนตัวชี้วัดเทอม2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",'คะแนนตัวชี้วัดเทอม2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",'คะแนนตัวชี้วัดเทอม2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",'คะแนนตัวชี้วัดเทอม2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",'คะแนนตัวชี้วัดเทอม2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",'คะแนนตัวชี้วัดเทอม2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",'คะแนนตัวชี้วัดเทอม2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",'คะแนนตัวชี้วัดเทอม2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",'คะแนนตัวชี้วัดเทอม2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",'คะแนนตัวชี้วัดเทอม2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",'คะแนนตัวชี้วัดเทอม2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",'คะแนนตัวชี้วัดเทอม2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",'คะแนนตัวชี้วัดเทอม2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",'คะแนนตัวชี้วัดเทอม2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",'คะแนนตัวชี้วัดเทอม2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",'คะแนนตัวชี้วัดเทอม2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",'คะแนนตัวชี้วัดเทอม2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protectedRanges>
    <protectedRange sqref="G4:Z39" name="ช่วง1"/>
  </protectedRanges>
  <mergeCells count="5">
    <mergeCell ref="AA3:AA5"/>
    <mergeCell ref="A3:A6"/>
    <mergeCell ref="B3:B6"/>
    <mergeCell ref="C3:E6"/>
    <mergeCell ref="F3:Z3"/>
  </mergeCells>
  <pageMargins left="0.5500000000000000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/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3" width="6.69921875" style="93" customWidth="1"/>
    <col min="14" max="16" width="5.69921875" style="172" customWidth="1"/>
    <col min="17" max="17" width="5.8984375" style="172" customWidth="1"/>
    <col min="18" max="18" width="5.09765625" style="172" customWidth="1"/>
    <col min="19" max="19" width="5.5" style="146" customWidth="1"/>
    <col min="20" max="20" width="5.69921875" style="146" customWidth="1"/>
    <col min="21" max="21" width="6.296875" style="146" customWidth="1"/>
    <col min="22" max="22" width="6.59765625" style="146" customWidth="1"/>
    <col min="23" max="23" width="6.5" style="146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68"/>
      <c r="G1" s="68"/>
      <c r="H1" s="68">
        <f>ข้อมูลพื้นฐาน!B8</f>
        <v>0</v>
      </c>
      <c r="I1" s="68"/>
      <c r="J1" s="68"/>
      <c r="K1" s="83" t="s">
        <v>139</v>
      </c>
      <c r="L1" s="83"/>
      <c r="M1" s="60">
        <f>ข้อมูลพื้นฐาน!B9</f>
        <v>0</v>
      </c>
    </row>
    <row r="2" spans="1:23" x14ac:dyDescent="0.7">
      <c r="A2" s="84" t="s">
        <v>209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214">
        <f>ข้อมูลพื้นฐาน!B10</f>
        <v>0</v>
      </c>
      <c r="H2" s="214"/>
      <c r="I2" s="63"/>
      <c r="J2" s="124" t="s">
        <v>199</v>
      </c>
      <c r="K2" s="68">
        <f>ข้อมูลพื้นฐาน!B13</f>
        <v>0</v>
      </c>
      <c r="L2" s="251" t="s">
        <v>192</v>
      </c>
      <c r="M2" s="251"/>
    </row>
    <row r="3" spans="1:23" ht="20.399999999999999" customHeight="1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198</v>
      </c>
      <c r="G3" s="248"/>
      <c r="H3" s="248"/>
      <c r="I3" s="248"/>
      <c r="J3" s="248"/>
      <c r="K3" s="248"/>
      <c r="L3" s="248"/>
      <c r="M3" s="284"/>
    </row>
    <row r="4" spans="1:23" ht="18" customHeight="1" x14ac:dyDescent="0.7">
      <c r="A4" s="233"/>
      <c r="B4" s="236"/>
      <c r="C4" s="241"/>
      <c r="D4" s="242"/>
      <c r="E4" s="243"/>
      <c r="F4" s="274" t="s">
        <v>193</v>
      </c>
      <c r="G4" s="275"/>
      <c r="H4" s="275"/>
      <c r="I4" s="274" t="s">
        <v>194</v>
      </c>
      <c r="J4" s="275"/>
      <c r="K4" s="275"/>
      <c r="L4" s="276" t="s">
        <v>196</v>
      </c>
      <c r="M4" s="277"/>
    </row>
    <row r="5" spans="1:23" ht="18" customHeight="1" x14ac:dyDescent="0.7">
      <c r="A5" s="233"/>
      <c r="B5" s="236"/>
      <c r="C5" s="241"/>
      <c r="D5" s="242"/>
      <c r="E5" s="243"/>
      <c r="F5" s="235" t="s">
        <v>59</v>
      </c>
      <c r="G5" s="235" t="s">
        <v>60</v>
      </c>
      <c r="H5" s="278" t="s">
        <v>109</v>
      </c>
      <c r="I5" s="235" t="s">
        <v>59</v>
      </c>
      <c r="J5" s="235" t="s">
        <v>60</v>
      </c>
      <c r="K5" s="278" t="s">
        <v>109</v>
      </c>
      <c r="L5" s="281" t="s">
        <v>197</v>
      </c>
      <c r="M5" s="271" t="s">
        <v>115</v>
      </c>
    </row>
    <row r="6" spans="1:23" ht="18" customHeight="1" x14ac:dyDescent="0.7">
      <c r="A6" s="233"/>
      <c r="B6" s="236"/>
      <c r="C6" s="241"/>
      <c r="D6" s="242"/>
      <c r="E6" s="243"/>
      <c r="F6" s="236"/>
      <c r="G6" s="236"/>
      <c r="H6" s="279"/>
      <c r="I6" s="236"/>
      <c r="J6" s="236"/>
      <c r="K6" s="279"/>
      <c r="L6" s="282"/>
      <c r="M6" s="272"/>
    </row>
    <row r="7" spans="1:23" ht="18" customHeight="1" x14ac:dyDescent="0.7">
      <c r="A7" s="233"/>
      <c r="B7" s="236"/>
      <c r="C7" s="241"/>
      <c r="D7" s="242"/>
      <c r="E7" s="243"/>
      <c r="F7" s="237"/>
      <c r="G7" s="237"/>
      <c r="H7" s="280"/>
      <c r="I7" s="237"/>
      <c r="J7" s="237"/>
      <c r="K7" s="280"/>
      <c r="L7" s="283"/>
      <c r="M7" s="272"/>
    </row>
    <row r="8" spans="1:23" ht="18" customHeight="1" x14ac:dyDescent="0.7">
      <c r="A8" s="234"/>
      <c r="B8" s="237"/>
      <c r="C8" s="244"/>
      <c r="D8" s="245"/>
      <c r="E8" s="246"/>
      <c r="F8" s="133">
        <f>ข้อมูลพื้นฐาน!D8</f>
        <v>0</v>
      </c>
      <c r="G8" s="133">
        <f>ข้อมูลพื้นฐาน!D9</f>
        <v>0</v>
      </c>
      <c r="H8" s="148">
        <f>F8+G8</f>
        <v>0</v>
      </c>
      <c r="I8" s="133">
        <f>ข้อมูลพื้นฐาน!D8</f>
        <v>0</v>
      </c>
      <c r="J8" s="133">
        <f>ข้อมูลพื้นฐาน!D9</f>
        <v>0</v>
      </c>
      <c r="K8" s="148">
        <f>I8+J8</f>
        <v>0</v>
      </c>
      <c r="L8" s="149">
        <f>(H8+K8)/2</f>
        <v>0</v>
      </c>
      <c r="M8" s="272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3949</v>
      </c>
      <c r="C9" s="88" t="str">
        <f>ข้อมูลนักเรียน!C2</f>
        <v>ด.ช.</v>
      </c>
      <c r="D9" s="89" t="str">
        <f>ข้อมูลนักเรียน!D2</f>
        <v>ทักษกร</v>
      </c>
      <c r="E9" s="89" t="str">
        <f>ข้อมูลนักเรียน!E2</f>
        <v>เข้พวง</v>
      </c>
      <c r="F9" s="92">
        <f>'คะแนนตัวชี้วัดเทอม1 หน้า2'!AA7</f>
        <v>0</v>
      </c>
      <c r="G9" s="91"/>
      <c r="H9" s="120">
        <f>IF(ข้อมูลนักเรียน!A2=""," ",F9+G9)</f>
        <v>0</v>
      </c>
      <c r="I9" s="92">
        <f>'คะแนนตัวชี้วัดเทอม2 หน้า2'!AA7</f>
        <v>0</v>
      </c>
      <c r="J9" s="91"/>
      <c r="K9" s="120">
        <f>IF(ข้อมูลนักเรียน!A2=""," ",I9+J9)</f>
        <v>0</v>
      </c>
      <c r="L9" s="188">
        <f>IF(ข้อมูลนักเรียน!A2=""," ",(H9+K9)/2)</f>
        <v>0</v>
      </c>
      <c r="M9" s="150" t="str">
        <f>IF(ข้อมูลนักเรียน!A2=""," ",IF(L9&gt;=79.5,"4",IF(L9&gt;=74.5,"3.5",IF(L9&gt;=69.5,"3",IF(L9&gt;=64.5,"2.5",IF(L9&gt;=59.5,"2",IF(L9&gt;=54.5,"1.5",IF(L9&gt;=49.5,"1",IF(L9&gt;=0,"0"," ")))))))))</f>
        <v>0</v>
      </c>
      <c r="N9" s="173"/>
      <c r="O9" s="106">
        <v>4</v>
      </c>
      <c r="P9" s="107">
        <f>COUNTIF($M$9:$M$41,"4")</f>
        <v>0</v>
      </c>
      <c r="Q9" s="108" t="s">
        <v>69</v>
      </c>
      <c r="R9" s="173"/>
      <c r="S9" s="147"/>
      <c r="T9" s="147"/>
      <c r="U9" s="147"/>
      <c r="V9" s="147"/>
      <c r="W9" s="147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3950</v>
      </c>
      <c r="C10" s="88" t="str">
        <f>ข้อมูลนักเรียน!C3</f>
        <v>ด.ช.</v>
      </c>
      <c r="D10" s="89" t="str">
        <f>ข้อมูลนักเรียน!D3</f>
        <v>คุณากร</v>
      </c>
      <c r="E10" s="89" t="str">
        <f>ข้อมูลนักเรียน!E3</f>
        <v>เขตจักรวาล</v>
      </c>
      <c r="F10" s="92">
        <f>'คะแนนตัวชี้วัดเทอม1 หน้า2'!AA8</f>
        <v>0</v>
      </c>
      <c r="G10" s="91"/>
      <c r="H10" s="120">
        <f>IF(ข้อมูลนักเรียน!A3=""," ",F10+G10)</f>
        <v>0</v>
      </c>
      <c r="I10" s="92">
        <f>'คะแนนตัวชี้วัดเทอม2 หน้า2'!AA8</f>
        <v>0</v>
      </c>
      <c r="J10" s="91"/>
      <c r="K10" s="120">
        <f>IF(ข้อมูลนักเรียน!A3=""," ",I10+J10)</f>
        <v>0</v>
      </c>
      <c r="L10" s="188">
        <f>IF(ข้อมูลนักเรียน!A3=""," ",(H10+K10)/2)</f>
        <v>0</v>
      </c>
      <c r="M10" s="150" t="str">
        <f>IF(ข้อมูลนักเรียน!A3=""," ",IF(L10&gt;=79.5,"4",IF(L10&gt;=74.5,"3.5",IF(L10&gt;=69.5,"3",IF(L10&gt;=64.5,"2.5",IF(L10&gt;=59.5,"2",IF(L10&gt;=54.5,"1.5",IF(L10&gt;=49.5,"1",IF(L10&gt;=0,"0"," ")))))))))</f>
        <v>0</v>
      </c>
      <c r="N10" s="173"/>
      <c r="O10" s="106">
        <v>3.5</v>
      </c>
      <c r="P10" s="107">
        <f>COUNTIF($M$9:$M$41,"3.5")</f>
        <v>0</v>
      </c>
      <c r="Q10" s="108" t="s">
        <v>69</v>
      </c>
      <c r="R10" s="173"/>
      <c r="S10" s="147"/>
      <c r="T10" s="147"/>
      <c r="U10" s="147"/>
      <c r="V10" s="147"/>
      <c r="W10" s="147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3956</v>
      </c>
      <c r="C11" s="88" t="str">
        <f>ข้อมูลนักเรียน!C4</f>
        <v>ด.ช.</v>
      </c>
      <c r="D11" s="89" t="str">
        <f>ข้อมูลนักเรียน!D4</f>
        <v>ปวีณ</v>
      </c>
      <c r="E11" s="89" t="str">
        <f>ข้อมูลนักเรียน!E4</f>
        <v>กุลแอะ</v>
      </c>
      <c r="F11" s="92">
        <f>'คะแนนตัวชี้วัดเทอม1 หน้า2'!AA9</f>
        <v>0</v>
      </c>
      <c r="G11" s="91"/>
      <c r="H11" s="120">
        <f>IF(ข้อมูลนักเรียน!A4=""," ",F11+G11)</f>
        <v>0</v>
      </c>
      <c r="I11" s="92">
        <f>'คะแนนตัวชี้วัดเทอม2 หน้า2'!AA9</f>
        <v>0</v>
      </c>
      <c r="J11" s="91"/>
      <c r="K11" s="120">
        <f>IF(ข้อมูลนักเรียน!A4=""," ",I11+J11)</f>
        <v>0</v>
      </c>
      <c r="L11" s="188">
        <f>IF(ข้อมูลนักเรียน!A4=""," ",(H11+K11)/2)</f>
        <v>0</v>
      </c>
      <c r="M11" s="150" t="str">
        <f>IF(ข้อมูลนักเรียน!A4=""," ",IF(L11&gt;=79.5,"4",IF(L11&gt;=74.5,"3.5",IF(L11&gt;=69.5,"3",IF(L11&gt;=64.5,"2.5",IF(L11&gt;=59.5,"2",IF(L11&gt;=54.5,"1.5",IF(L11&gt;=49.5,"1",IF(L11&gt;=0,"0"," ")))))))))</f>
        <v>0</v>
      </c>
      <c r="N11" s="173"/>
      <c r="O11" s="106">
        <v>3</v>
      </c>
      <c r="P11" s="107">
        <f>COUNTIF($M$9:$M$41,"3")</f>
        <v>0</v>
      </c>
      <c r="Q11" s="108" t="s">
        <v>69</v>
      </c>
      <c r="R11" s="173"/>
      <c r="S11" s="147"/>
      <c r="T11" s="147"/>
      <c r="U11" s="147"/>
      <c r="V11" s="147"/>
      <c r="W11" s="147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4074</v>
      </c>
      <c r="C12" s="88" t="str">
        <f>ข้อมูลนักเรียน!C5</f>
        <v>ด.ช.</v>
      </c>
      <c r="D12" s="89" t="str">
        <f>ข้อมูลนักเรียน!D5</f>
        <v>ชนาธิป</v>
      </c>
      <c r="E12" s="89" t="str">
        <f>ข้อมูลนักเรียน!E5</f>
        <v>แซ่สง</v>
      </c>
      <c r="F12" s="92">
        <f>'คะแนนตัวชี้วัดเทอม1 หน้า2'!AA10</f>
        <v>0</v>
      </c>
      <c r="G12" s="91"/>
      <c r="H12" s="120">
        <f>IF(ข้อมูลนักเรียน!A5=""," ",F12+G12)</f>
        <v>0</v>
      </c>
      <c r="I12" s="92">
        <f>'คะแนนตัวชี้วัดเทอม2 หน้า2'!AA10</f>
        <v>0</v>
      </c>
      <c r="J12" s="91"/>
      <c r="K12" s="120">
        <f>IF(ข้อมูลนักเรียน!A5=""," ",I12+J12)</f>
        <v>0</v>
      </c>
      <c r="L12" s="188">
        <f>IF(ข้อมูลนักเรียน!A5=""," ",(H12+K12)/2)</f>
        <v>0</v>
      </c>
      <c r="M12" s="150" t="str">
        <f>IF(ข้อมูลนักเรียน!A5=""," ",IF(L12&gt;=79.5,"4",IF(L12&gt;=74.5,"3.5",IF(L12&gt;=69.5,"3",IF(L12&gt;=64.5,"2.5",IF(L12&gt;=59.5,"2",IF(L12&gt;=54.5,"1.5",IF(L12&gt;=49.5,"1",IF(L12&gt;=0,"0"," ")))))))))</f>
        <v>0</v>
      </c>
      <c r="N12" s="173"/>
      <c r="O12" s="106">
        <v>2.5</v>
      </c>
      <c r="P12" s="107">
        <f>COUNTIF($M$9:$M$41,"2.5")</f>
        <v>0</v>
      </c>
      <c r="Q12" s="108" t="s">
        <v>69</v>
      </c>
      <c r="R12" s="173"/>
      <c r="S12" s="147"/>
      <c r="T12" s="147"/>
      <c r="U12" s="147"/>
      <c r="V12" s="147"/>
      <c r="W12" s="147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3952</v>
      </c>
      <c r="C13" s="88" t="str">
        <f>ข้อมูลนักเรียน!C6</f>
        <v>ด.ญ.</v>
      </c>
      <c r="D13" s="89" t="str">
        <f>ข้อมูลนักเรียน!D6</f>
        <v>ธัญชนก</v>
      </c>
      <c r="E13" s="89" t="str">
        <f>ข้อมูลนักเรียน!E6</f>
        <v>มาโส</v>
      </c>
      <c r="F13" s="92">
        <f>'คะแนนตัวชี้วัดเทอม1 หน้า2'!AA11</f>
        <v>0</v>
      </c>
      <c r="G13" s="91"/>
      <c r="H13" s="120">
        <f>IF(ข้อมูลนักเรียน!A6=""," ",F13+G13)</f>
        <v>0</v>
      </c>
      <c r="I13" s="92">
        <f>'คะแนนตัวชี้วัดเทอม2 หน้า2'!AA11</f>
        <v>0</v>
      </c>
      <c r="J13" s="91"/>
      <c r="K13" s="120">
        <f>IF(ข้อมูลนักเรียน!A6=""," ",I13+J13)</f>
        <v>0</v>
      </c>
      <c r="L13" s="188">
        <f>IF(ข้อมูลนักเรียน!A6=""," ",(H13+K13)/2)</f>
        <v>0</v>
      </c>
      <c r="M13" s="150" t="str">
        <f>IF(ข้อมูลนักเรียน!A6=""," ",IF(L13&gt;=79.5,"4",IF(L13&gt;=74.5,"3.5",IF(L13&gt;=69.5,"3",IF(L13&gt;=64.5,"2.5",IF(L13&gt;=59.5,"2",IF(L13&gt;=54.5,"1.5",IF(L13&gt;=49.5,"1",IF(L13&gt;=0,"0"," ")))))))))</f>
        <v>0</v>
      </c>
      <c r="N13" s="173"/>
      <c r="O13" s="106">
        <v>2</v>
      </c>
      <c r="P13" s="107">
        <f>COUNTIF($M$9:$M$41,"2")</f>
        <v>0</v>
      </c>
      <c r="Q13" s="108" t="s">
        <v>69</v>
      </c>
      <c r="R13" s="173"/>
      <c r="S13" s="147"/>
      <c r="T13" s="147"/>
      <c r="U13" s="147"/>
      <c r="V13" s="147"/>
      <c r="W13" s="147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3953</v>
      </c>
      <c r="C14" s="88" t="str">
        <f>ข้อมูลนักเรียน!C7</f>
        <v>ด.ญ.</v>
      </c>
      <c r="D14" s="89" t="str">
        <f>ข้อมูลนักเรียน!D7</f>
        <v>วิไลพร</v>
      </c>
      <c r="E14" s="89" t="str">
        <f>ข้อมูลนักเรียน!E7</f>
        <v>เสริมวิเศษ</v>
      </c>
      <c r="F14" s="92">
        <f>'คะแนนตัวชี้วัดเทอม1 หน้า2'!AA12</f>
        <v>0</v>
      </c>
      <c r="G14" s="91"/>
      <c r="H14" s="120">
        <f>IF(ข้อมูลนักเรียน!A7=""," ",F14+G14)</f>
        <v>0</v>
      </c>
      <c r="I14" s="92">
        <f>'คะแนนตัวชี้วัดเทอม2 หน้า2'!AA12</f>
        <v>0</v>
      </c>
      <c r="J14" s="91"/>
      <c r="K14" s="120">
        <f>IF(ข้อมูลนักเรียน!A7=""," ",I14+J14)</f>
        <v>0</v>
      </c>
      <c r="L14" s="188">
        <f>IF(ข้อมูลนักเรียน!A7=""," ",(H14+K14)/2)</f>
        <v>0</v>
      </c>
      <c r="M14" s="150" t="str">
        <f>IF(ข้อมูลนักเรียน!A7=""," ",IF(L14&gt;=79.5,"4",IF(L14&gt;=74.5,"3.5",IF(L14&gt;=69.5,"3",IF(L14&gt;=64.5,"2.5",IF(L14&gt;=59.5,"2",IF(L14&gt;=54.5,"1.5",IF(L14&gt;=49.5,"1",IF(L14&gt;=0,"0"," ")))))))))</f>
        <v>0</v>
      </c>
      <c r="N14" s="173"/>
      <c r="O14" s="106">
        <v>1.5</v>
      </c>
      <c r="P14" s="107">
        <f>COUNTIF($M$9:$M$41,"1.5")</f>
        <v>0</v>
      </c>
      <c r="Q14" s="108" t="s">
        <v>69</v>
      </c>
      <c r="R14" s="173"/>
      <c r="S14" s="147"/>
      <c r="T14" s="147"/>
      <c r="U14" s="147"/>
      <c r="V14" s="147"/>
      <c r="W14" s="147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3957</v>
      </c>
      <c r="C15" s="88" t="str">
        <f>ข้อมูลนักเรียน!C8</f>
        <v>ด.ญ.</v>
      </c>
      <c r="D15" s="89" t="str">
        <f>ข้อมูลนักเรียน!D8</f>
        <v>วรัชยา</v>
      </c>
      <c r="E15" s="89" t="str">
        <f>ข้อมูลนักเรียน!E8</f>
        <v>ไชโย</v>
      </c>
      <c r="F15" s="92">
        <f>'คะแนนตัวชี้วัดเทอม1 หน้า2'!AA13</f>
        <v>0</v>
      </c>
      <c r="G15" s="91"/>
      <c r="H15" s="120">
        <f>IF(ข้อมูลนักเรียน!A8=""," ",F15+G15)</f>
        <v>0</v>
      </c>
      <c r="I15" s="92">
        <f>'คะแนนตัวชี้วัดเทอม2 หน้า2'!AA13</f>
        <v>0</v>
      </c>
      <c r="J15" s="91"/>
      <c r="K15" s="120">
        <f>IF(ข้อมูลนักเรียน!A8=""," ",I15+J15)</f>
        <v>0</v>
      </c>
      <c r="L15" s="188">
        <f>IF(ข้อมูลนักเรียน!A8=""," ",(H15+K15)/2)</f>
        <v>0</v>
      </c>
      <c r="M15" s="150" t="str">
        <f>IF(ข้อมูลนักเรียน!A8=""," ",IF(L15&gt;=79.5,"4",IF(L15&gt;=74.5,"3.5",IF(L15&gt;=69.5,"3",IF(L15&gt;=64.5,"2.5",IF(L15&gt;=59.5,"2",IF(L15&gt;=54.5,"1.5",IF(L15&gt;=49.5,"1",IF(L15&gt;=0,"0"," ")))))))))</f>
        <v>0</v>
      </c>
      <c r="N15" s="173"/>
      <c r="O15" s="106">
        <v>1</v>
      </c>
      <c r="P15" s="107">
        <f>COUNTIF($M$9:$M$41,"1")</f>
        <v>0</v>
      </c>
      <c r="Q15" s="108" t="s">
        <v>69</v>
      </c>
      <c r="R15" s="173"/>
      <c r="S15" s="147"/>
      <c r="T15" s="147"/>
      <c r="U15" s="147"/>
      <c r="V15" s="147"/>
      <c r="W15" s="147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3958</v>
      </c>
      <c r="C16" s="88" t="str">
        <f>ข้อมูลนักเรียน!C9</f>
        <v>ด.ญ.</v>
      </c>
      <c r="D16" s="89" t="str">
        <f>ข้อมูลนักเรียน!D9</f>
        <v>กัญญาพัฒน์</v>
      </c>
      <c r="E16" s="89" t="str">
        <f>ข้อมูลนักเรียน!E9</f>
        <v>จันทร์เนตร</v>
      </c>
      <c r="F16" s="92">
        <f>'คะแนนตัวชี้วัดเทอม1 หน้า2'!AA14</f>
        <v>0</v>
      </c>
      <c r="G16" s="91"/>
      <c r="H16" s="120">
        <f>IF(ข้อมูลนักเรียน!A9=""," ",F16+G16)</f>
        <v>0</v>
      </c>
      <c r="I16" s="92">
        <f>'คะแนนตัวชี้วัดเทอม2 หน้า2'!AA14</f>
        <v>0</v>
      </c>
      <c r="J16" s="91"/>
      <c r="K16" s="120">
        <f>IF(ข้อมูลนักเรียน!A9=""," ",I16+J16)</f>
        <v>0</v>
      </c>
      <c r="L16" s="188">
        <f>IF(ข้อมูลนักเรียน!A9=""," ",(H16+K16)/2)</f>
        <v>0</v>
      </c>
      <c r="M16" s="150" t="str">
        <f>IF(ข้อมูลนักเรียน!A9=""," ",IF(L16&gt;=79.5,"4",IF(L16&gt;=74.5,"3.5",IF(L16&gt;=69.5,"3",IF(L16&gt;=64.5,"2.5",IF(L16&gt;=59.5,"2",IF(L16&gt;=54.5,"1.5",IF(L16&gt;=49.5,"1",IF(L16&gt;=0,"0"," ")))))))))</f>
        <v>0</v>
      </c>
      <c r="N16" s="173"/>
      <c r="O16" s="106">
        <v>0</v>
      </c>
      <c r="P16" s="107">
        <f>COUNTIF($M$9:$M$41,"0")</f>
        <v>9</v>
      </c>
      <c r="Q16" s="108" t="s">
        <v>69</v>
      </c>
      <c r="R16" s="173"/>
      <c r="S16" s="147"/>
      <c r="T16" s="147"/>
      <c r="U16" s="147"/>
      <c r="V16" s="147"/>
      <c r="W16" s="147"/>
    </row>
    <row r="17" spans="1:23" s="96" customFormat="1" ht="18" customHeight="1" x14ac:dyDescent="0.25">
      <c r="A17" s="86">
        <f>ข้อมูลนักเรียน!A10</f>
        <v>9</v>
      </c>
      <c r="B17" s="87">
        <f>ข้อมูลนักเรียน!B10</f>
        <v>4075</v>
      </c>
      <c r="C17" s="88" t="str">
        <f>ข้อมูลนักเรียน!C10</f>
        <v>ด.ญ.</v>
      </c>
      <c r="D17" s="89" t="str">
        <f>ข้อมูลนักเรียน!D10</f>
        <v>ชนัญธิดา</v>
      </c>
      <c r="E17" s="89" t="str">
        <f>ข้อมูลนักเรียน!E10</f>
        <v>วันไชย</v>
      </c>
      <c r="F17" s="92">
        <f>'คะแนนตัวชี้วัดเทอม1 หน้า2'!AA15</f>
        <v>0</v>
      </c>
      <c r="G17" s="91"/>
      <c r="H17" s="120">
        <f>IF(ข้อมูลนักเรียน!A10=""," ",F17+G17)</f>
        <v>0</v>
      </c>
      <c r="I17" s="92">
        <f>'คะแนนตัวชี้วัดเทอม2 หน้า2'!AA15</f>
        <v>0</v>
      </c>
      <c r="J17" s="91"/>
      <c r="K17" s="120">
        <f>IF(ข้อมูลนักเรียน!A10=""," ",I17+J17)</f>
        <v>0</v>
      </c>
      <c r="L17" s="188">
        <f>IF(ข้อมูลนักเรียน!A10=""," ",(H17+K17)/2)</f>
        <v>0</v>
      </c>
      <c r="M17" s="150" t="str">
        <f>IF(ข้อมูลนักเรียน!A10=""," ",IF(L17&gt;=79.5,"4",IF(L17&gt;=74.5,"3.5",IF(L17&gt;=69.5,"3",IF(L17&gt;=64.5,"2.5",IF(L17&gt;=59.5,"2",IF(L17&gt;=54.5,"1.5",IF(L17&gt;=49.5,"1",IF(L17&gt;=0,"0"," ")))))))))</f>
        <v>0</v>
      </c>
      <c r="N17" s="173"/>
      <c r="O17" s="109"/>
      <c r="P17" s="106"/>
      <c r="Q17" s="108"/>
      <c r="R17" s="173"/>
      <c r="S17" s="147"/>
      <c r="T17" s="147"/>
      <c r="U17" s="147"/>
      <c r="V17" s="147"/>
      <c r="W17" s="147"/>
    </row>
    <row r="18" spans="1:23" s="96" customFormat="1" ht="18" customHeight="1" x14ac:dyDescent="0.25">
      <c r="A18" s="86">
        <f>ข้อมูลนักเรียน!A11</f>
        <v>0</v>
      </c>
      <c r="B18" s="87">
        <f>ข้อมูลนักเรียน!B11</f>
        <v>0</v>
      </c>
      <c r="C18" s="88">
        <f>ข้อมูลนักเรียน!C11</f>
        <v>0</v>
      </c>
      <c r="D18" s="89">
        <f>ข้อมูลนักเรียน!D11</f>
        <v>0</v>
      </c>
      <c r="E18" s="89">
        <f>ข้อมูลนักเรียน!E11</f>
        <v>0</v>
      </c>
      <c r="F18" s="92" t="str">
        <f>'คะแนนตัวชี้วัดเทอม1 หน้า2'!AA16</f>
        <v xml:space="preserve"> </v>
      </c>
      <c r="G18" s="91"/>
      <c r="H18" s="120" t="str">
        <f>IF(ข้อมูลนักเรียน!A11=""," ",F18+G18)</f>
        <v xml:space="preserve"> </v>
      </c>
      <c r="I18" s="92" t="str">
        <f>'คะแนนตัวชี้วัดเทอม2 หน้า2'!AA16</f>
        <v xml:space="preserve"> </v>
      </c>
      <c r="J18" s="91"/>
      <c r="K18" s="120" t="str">
        <f>IF(ข้อมูลนักเรียน!A11=""," ",I18+J18)</f>
        <v xml:space="preserve"> </v>
      </c>
      <c r="L18" s="188" t="str">
        <f>IF(ข้อมูลนักเรียน!A11=""," ",(H18+K18)/2)</f>
        <v xml:space="preserve"> </v>
      </c>
      <c r="M18" s="150" t="str">
        <f>IF(ข้อมูลนักเรียน!A11=""," ",IF(L18&gt;=79.5,"4",IF(L18&gt;=74.5,"3.5",IF(L18&gt;=69.5,"3",IF(L18&gt;=64.5,"2.5",IF(L18&gt;=59.5,"2",IF(L18&gt;=54.5,"1.5",IF(L18&gt;=49.5,"1",IF(L18&gt;=0,"0"," ")))))))))</f>
        <v xml:space="preserve"> </v>
      </c>
      <c r="N18" s="173"/>
      <c r="O18" s="173"/>
      <c r="P18" s="173"/>
      <c r="Q18" s="173"/>
      <c r="R18" s="173"/>
      <c r="S18" s="147"/>
      <c r="T18" s="147"/>
      <c r="U18" s="147"/>
      <c r="V18" s="147"/>
      <c r="W18" s="147"/>
    </row>
    <row r="19" spans="1:23" s="96" customFormat="1" ht="18" customHeight="1" x14ac:dyDescent="0.25">
      <c r="A19" s="86">
        <f>ข้อมูลนักเรียน!A12</f>
        <v>0</v>
      </c>
      <c r="B19" s="87">
        <f>ข้อมูลนักเรียน!B12</f>
        <v>0</v>
      </c>
      <c r="C19" s="88">
        <f>ข้อมูลนักเรียน!C12</f>
        <v>0</v>
      </c>
      <c r="D19" s="89">
        <f>ข้อมูลนักเรียน!D12</f>
        <v>0</v>
      </c>
      <c r="E19" s="89">
        <f>ข้อมูลนักเรียน!E12</f>
        <v>0</v>
      </c>
      <c r="F19" s="92" t="str">
        <f>'คะแนนตัวชี้วัดเทอม1 หน้า2'!AA17</f>
        <v xml:space="preserve"> </v>
      </c>
      <c r="G19" s="91"/>
      <c r="H19" s="120" t="str">
        <f>IF(ข้อมูลนักเรียน!A12=""," ",F19+G19)</f>
        <v xml:space="preserve"> </v>
      </c>
      <c r="I19" s="92" t="str">
        <f>'คะแนนตัวชี้วัดเทอม2 หน้า2'!AA17</f>
        <v xml:space="preserve"> </v>
      </c>
      <c r="J19" s="91"/>
      <c r="K19" s="120" t="str">
        <f>IF(ข้อมูลนักเรียน!A12=""," ",I19+J19)</f>
        <v xml:space="preserve"> </v>
      </c>
      <c r="L19" s="188" t="str">
        <f>IF(ข้อมูลนักเรียน!A12=""," ",(H19+K19)/2)</f>
        <v xml:space="preserve"> </v>
      </c>
      <c r="M19" s="150" t="str">
        <f>IF(ข้อมูลนักเรียน!A12=""," ",IF(L19&gt;=79.5,"4",IF(L19&gt;=74.5,"3.5",IF(L19&gt;=69.5,"3",IF(L19&gt;=64.5,"2.5",IF(L19&gt;=59.5,"2",IF(L19&gt;=54.5,"1.5",IF(L19&gt;=49.5,"1",IF(L19&gt;=0,"0"," ")))))))))</f>
        <v xml:space="preserve"> </v>
      </c>
      <c r="N19" s="173"/>
      <c r="O19" s="173"/>
      <c r="P19" s="173"/>
      <c r="Q19" s="173"/>
      <c r="R19" s="173"/>
      <c r="S19" s="147"/>
      <c r="T19" s="147"/>
      <c r="U19" s="147"/>
      <c r="V19" s="147"/>
      <c r="W19" s="147"/>
    </row>
    <row r="20" spans="1:23" s="96" customFormat="1" ht="18" customHeight="1" x14ac:dyDescent="0.25">
      <c r="A20" s="86">
        <f>ข้อมูลนักเรียน!A13</f>
        <v>0</v>
      </c>
      <c r="B20" s="87">
        <f>ข้อมูลนักเรียน!B13</f>
        <v>0</v>
      </c>
      <c r="C20" s="88">
        <f>ข้อมูลนักเรียน!C13</f>
        <v>0</v>
      </c>
      <c r="D20" s="89">
        <f>ข้อมูลนักเรียน!D13</f>
        <v>0</v>
      </c>
      <c r="E20" s="89">
        <f>ข้อมูลนักเรียน!E13</f>
        <v>0</v>
      </c>
      <c r="F20" s="92" t="str">
        <f>'คะแนนตัวชี้วัดเทอม1 หน้า2'!AA18</f>
        <v xml:space="preserve"> </v>
      </c>
      <c r="G20" s="91"/>
      <c r="H20" s="120" t="str">
        <f>IF(ข้อมูลนักเรียน!A13=""," ",F20+G20)</f>
        <v xml:space="preserve"> </v>
      </c>
      <c r="I20" s="92" t="str">
        <f>'คะแนนตัวชี้วัดเทอม2 หน้า2'!AA18</f>
        <v xml:space="preserve"> </v>
      </c>
      <c r="J20" s="91"/>
      <c r="K20" s="120" t="str">
        <f>IF(ข้อมูลนักเรียน!A13=""," ",I20+J20)</f>
        <v xml:space="preserve"> </v>
      </c>
      <c r="L20" s="188" t="str">
        <f>IF(ข้อมูลนักเรียน!A13=""," ",(H20+K20)/2)</f>
        <v xml:space="preserve"> </v>
      </c>
      <c r="M20" s="150" t="str">
        <f>IF(ข้อมูลนักเรียน!A13=""," ",IF(L20&gt;=79.5,"4",IF(L20&gt;=74.5,"3.5",IF(L20&gt;=69.5,"3",IF(L20&gt;=64.5,"2.5",IF(L20&gt;=59.5,"2",IF(L20&gt;=54.5,"1.5",IF(L20&gt;=49.5,"1",IF(L20&gt;=0,"0"," ")))))))))</f>
        <v xml:space="preserve"> </v>
      </c>
      <c r="N20" s="173"/>
      <c r="O20" s="173"/>
      <c r="P20" s="173"/>
      <c r="Q20" s="173"/>
      <c r="R20" s="173"/>
      <c r="S20" s="147"/>
      <c r="T20" s="147"/>
      <c r="U20" s="147"/>
      <c r="V20" s="147"/>
      <c r="W20" s="147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92" t="str">
        <f>'คะแนนตัวชี้วัดเทอม1 หน้า2'!AA19</f>
        <v xml:space="preserve"> </v>
      </c>
      <c r="G21" s="91"/>
      <c r="H21" s="120" t="str">
        <f>IF(ข้อมูลนักเรียน!A14=""," ",F21+G21)</f>
        <v xml:space="preserve"> </v>
      </c>
      <c r="I21" s="92" t="str">
        <f>'คะแนนตัวชี้วัดเทอม2 หน้า2'!AA19</f>
        <v xml:space="preserve"> </v>
      </c>
      <c r="J21" s="91"/>
      <c r="K21" s="120" t="str">
        <f>IF(ข้อมูลนักเรียน!A14=""," ",I21+J21)</f>
        <v xml:space="preserve"> </v>
      </c>
      <c r="L21" s="188" t="str">
        <f>IF(ข้อมูลนักเรียน!A14=""," ",(H21+K21)/2)</f>
        <v xml:space="preserve"> </v>
      </c>
      <c r="M21" s="150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73"/>
      <c r="O21" s="173"/>
      <c r="P21" s="173"/>
      <c r="Q21" s="173"/>
      <c r="R21" s="173"/>
      <c r="S21" s="147"/>
      <c r="T21" s="147"/>
      <c r="U21" s="147"/>
      <c r="V21" s="147"/>
      <c r="W21" s="147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92" t="str">
        <f>'คะแนนตัวชี้วัดเทอม1 หน้า2'!AA20</f>
        <v xml:space="preserve"> </v>
      </c>
      <c r="G22" s="91"/>
      <c r="H22" s="120" t="str">
        <f>IF(ข้อมูลนักเรียน!A15=""," ",F22+G22)</f>
        <v xml:space="preserve"> </v>
      </c>
      <c r="I22" s="92" t="str">
        <f>'คะแนนตัวชี้วัดเทอม2 หน้า2'!AA20</f>
        <v xml:space="preserve"> </v>
      </c>
      <c r="J22" s="91"/>
      <c r="K22" s="120" t="str">
        <f>IF(ข้อมูลนักเรียน!A15=""," ",I22+J22)</f>
        <v xml:space="preserve"> </v>
      </c>
      <c r="L22" s="188" t="str">
        <f>IF(ข้อมูลนักเรียน!A15=""," ",(H22+K22)/2)</f>
        <v xml:space="preserve"> </v>
      </c>
      <c r="M22" s="150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73"/>
      <c r="O22" s="173"/>
      <c r="P22" s="173"/>
      <c r="Q22" s="173"/>
      <c r="R22" s="173"/>
      <c r="S22" s="147"/>
      <c r="T22" s="147"/>
      <c r="U22" s="147"/>
      <c r="V22" s="147"/>
      <c r="W22" s="147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92" t="str">
        <f>'คะแนนตัวชี้วัดเทอม1 หน้า2'!AA21</f>
        <v xml:space="preserve"> </v>
      </c>
      <c r="G23" s="91"/>
      <c r="H23" s="120" t="str">
        <f>IF(ข้อมูลนักเรียน!A16=""," ",F23+G23)</f>
        <v xml:space="preserve"> </v>
      </c>
      <c r="I23" s="92" t="str">
        <f>'คะแนนตัวชี้วัดเทอม2 หน้า2'!AA21</f>
        <v xml:space="preserve"> </v>
      </c>
      <c r="J23" s="91"/>
      <c r="K23" s="120" t="str">
        <f>IF(ข้อมูลนักเรียน!A16=""," ",I23+J23)</f>
        <v xml:space="preserve"> </v>
      </c>
      <c r="L23" s="188" t="str">
        <f>IF(ข้อมูลนักเรียน!A16=""," ",(H23+K23)/2)</f>
        <v xml:space="preserve"> </v>
      </c>
      <c r="M23" s="150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73"/>
      <c r="O23" s="173"/>
      <c r="P23" s="173"/>
      <c r="Q23" s="173"/>
      <c r="R23" s="173"/>
      <c r="S23" s="147"/>
      <c r="T23" s="147"/>
      <c r="U23" s="147"/>
      <c r="V23" s="147"/>
      <c r="W23" s="147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92" t="str">
        <f>'คะแนนตัวชี้วัดเทอม1 หน้า2'!AA22</f>
        <v xml:space="preserve"> </v>
      </c>
      <c r="G24" s="91"/>
      <c r="H24" s="120" t="str">
        <f>IF(ข้อมูลนักเรียน!A17=""," ",F24+G24)</f>
        <v xml:space="preserve"> </v>
      </c>
      <c r="I24" s="92" t="str">
        <f>'คะแนนตัวชี้วัดเทอม2 หน้า2'!AA22</f>
        <v xml:space="preserve"> </v>
      </c>
      <c r="J24" s="91"/>
      <c r="K24" s="120" t="str">
        <f>IF(ข้อมูลนักเรียน!A17=""," ",I24+J24)</f>
        <v xml:space="preserve"> </v>
      </c>
      <c r="L24" s="188" t="str">
        <f>IF(ข้อมูลนักเรียน!A17=""," ",(H24+K24)/2)</f>
        <v xml:space="preserve"> </v>
      </c>
      <c r="M24" s="150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73"/>
      <c r="O24" s="173"/>
      <c r="P24" s="173"/>
      <c r="Q24" s="173"/>
      <c r="R24" s="173"/>
      <c r="S24" s="147"/>
      <c r="T24" s="147"/>
      <c r="U24" s="147"/>
      <c r="V24" s="147"/>
      <c r="W24" s="147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92" t="str">
        <f>'คะแนนตัวชี้วัดเทอม1 หน้า2'!AA23</f>
        <v xml:space="preserve"> </v>
      </c>
      <c r="G25" s="91"/>
      <c r="H25" s="120" t="str">
        <f>IF(ข้อมูลนักเรียน!A18=""," ",F25+G25)</f>
        <v xml:space="preserve"> </v>
      </c>
      <c r="I25" s="92" t="str">
        <f>'คะแนนตัวชี้วัดเทอม2 หน้า2'!AA23</f>
        <v xml:space="preserve"> </v>
      </c>
      <c r="J25" s="91"/>
      <c r="K25" s="120" t="str">
        <f>IF(ข้อมูลนักเรียน!A18=""," ",I25+J25)</f>
        <v xml:space="preserve"> </v>
      </c>
      <c r="L25" s="188" t="str">
        <f>IF(ข้อมูลนักเรียน!A18=""," ",(H25+K25)/2)</f>
        <v xml:space="preserve"> </v>
      </c>
      <c r="M25" s="150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73"/>
      <c r="O25" s="173"/>
      <c r="P25" s="173"/>
      <c r="Q25" s="173"/>
      <c r="R25" s="173"/>
      <c r="S25" s="147"/>
      <c r="T25" s="147"/>
      <c r="U25" s="147"/>
      <c r="V25" s="147"/>
      <c r="W25" s="147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92" t="str">
        <f>'คะแนนตัวชี้วัดเทอม1 หน้า2'!AA24</f>
        <v xml:space="preserve"> </v>
      </c>
      <c r="G26" s="91"/>
      <c r="H26" s="120" t="str">
        <f>IF(ข้อมูลนักเรียน!A19=""," ",F26+G26)</f>
        <v xml:space="preserve"> </v>
      </c>
      <c r="I26" s="92" t="str">
        <f>'คะแนนตัวชี้วัดเทอม2 หน้า2'!AA24</f>
        <v xml:space="preserve"> </v>
      </c>
      <c r="J26" s="91"/>
      <c r="K26" s="120" t="str">
        <f>IF(ข้อมูลนักเรียน!A19=""," ",I26+J26)</f>
        <v xml:space="preserve"> </v>
      </c>
      <c r="L26" s="188" t="str">
        <f>IF(ข้อมูลนักเรียน!A19=""," ",(H26+K26)/2)</f>
        <v xml:space="preserve"> </v>
      </c>
      <c r="M26" s="150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73"/>
      <c r="O26" s="173"/>
      <c r="P26" s="173"/>
      <c r="Q26" s="173"/>
      <c r="R26" s="173"/>
      <c r="S26" s="147"/>
      <c r="T26" s="147"/>
      <c r="U26" s="147"/>
      <c r="V26" s="147"/>
      <c r="W26" s="147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92" t="str">
        <f>'คะแนนตัวชี้วัดเทอม1 หน้า2'!AA25</f>
        <v xml:space="preserve"> </v>
      </c>
      <c r="G27" s="91"/>
      <c r="H27" s="120" t="str">
        <f>IF(ข้อมูลนักเรียน!A20=""," ",F27+G27)</f>
        <v xml:space="preserve"> </v>
      </c>
      <c r="I27" s="92" t="str">
        <f>'คะแนนตัวชี้วัดเทอม2 หน้า2'!AA25</f>
        <v xml:space="preserve"> </v>
      </c>
      <c r="J27" s="91"/>
      <c r="K27" s="120" t="str">
        <f>IF(ข้อมูลนักเรียน!A20=""," ",I27+J27)</f>
        <v xml:space="preserve"> </v>
      </c>
      <c r="L27" s="188" t="str">
        <f>IF(ข้อมูลนักเรียน!A20=""," ",(H27+K27)/2)</f>
        <v xml:space="preserve"> </v>
      </c>
      <c r="M27" s="150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73"/>
      <c r="O27" s="173"/>
      <c r="P27" s="173"/>
      <c r="Q27" s="173"/>
      <c r="R27" s="173"/>
      <c r="S27" s="147"/>
      <c r="T27" s="147"/>
      <c r="U27" s="147"/>
      <c r="V27" s="147"/>
      <c r="W27" s="147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92" t="str">
        <f>'คะแนนตัวชี้วัดเทอม1 หน้า2'!AA26</f>
        <v xml:space="preserve"> </v>
      </c>
      <c r="G28" s="91"/>
      <c r="H28" s="120" t="str">
        <f>IF(ข้อมูลนักเรียน!A21=""," ",F28+G28)</f>
        <v xml:space="preserve"> </v>
      </c>
      <c r="I28" s="92" t="str">
        <f>'คะแนนตัวชี้วัดเทอม2 หน้า2'!AA26</f>
        <v xml:space="preserve"> </v>
      </c>
      <c r="J28" s="91"/>
      <c r="K28" s="120" t="str">
        <f>IF(ข้อมูลนักเรียน!A21=""," ",I28+J28)</f>
        <v xml:space="preserve"> </v>
      </c>
      <c r="L28" s="188" t="str">
        <f>IF(ข้อมูลนักเรียน!A21=""," ",(H28+K28)/2)</f>
        <v xml:space="preserve"> </v>
      </c>
      <c r="M28" s="150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73"/>
      <c r="O28" s="173"/>
      <c r="P28" s="173"/>
      <c r="Q28" s="173"/>
      <c r="R28" s="173"/>
      <c r="S28" s="147"/>
      <c r="T28" s="147"/>
      <c r="U28" s="147"/>
      <c r="V28" s="147"/>
      <c r="W28" s="147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92" t="str">
        <f>'คะแนนตัวชี้วัดเทอม1 หน้า2'!AA27</f>
        <v xml:space="preserve"> </v>
      </c>
      <c r="G29" s="91"/>
      <c r="H29" s="120" t="str">
        <f>IF(ข้อมูลนักเรียน!A22=""," ",F29+G29)</f>
        <v xml:space="preserve"> </v>
      </c>
      <c r="I29" s="92" t="str">
        <f>'คะแนนตัวชี้วัดเทอม2 หน้า2'!AA27</f>
        <v xml:space="preserve"> </v>
      </c>
      <c r="J29" s="91"/>
      <c r="K29" s="120" t="str">
        <f>IF(ข้อมูลนักเรียน!A22=""," ",I29+J29)</f>
        <v xml:space="preserve"> </v>
      </c>
      <c r="L29" s="188" t="str">
        <f>IF(ข้อมูลนักเรียน!A22=""," ",(H29+K29)/2)</f>
        <v xml:space="preserve"> </v>
      </c>
      <c r="M29" s="150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73"/>
      <c r="O29" s="173"/>
      <c r="P29" s="173"/>
      <c r="Q29" s="173"/>
      <c r="R29" s="173"/>
      <c r="S29" s="147"/>
      <c r="T29" s="147"/>
      <c r="U29" s="147"/>
      <c r="V29" s="147"/>
      <c r="W29" s="147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92" t="str">
        <f>'คะแนนตัวชี้วัดเทอม1 หน้า2'!AA28</f>
        <v xml:space="preserve"> </v>
      </c>
      <c r="G30" s="91"/>
      <c r="H30" s="120" t="str">
        <f>IF(ข้อมูลนักเรียน!A23=""," ",F30+G30)</f>
        <v xml:space="preserve"> </v>
      </c>
      <c r="I30" s="92" t="str">
        <f>'คะแนนตัวชี้วัดเทอม2 หน้า2'!AA28</f>
        <v xml:space="preserve"> </v>
      </c>
      <c r="J30" s="91"/>
      <c r="K30" s="120" t="str">
        <f>IF(ข้อมูลนักเรียน!A23=""," ",I30+J30)</f>
        <v xml:space="preserve"> </v>
      </c>
      <c r="L30" s="188" t="str">
        <f>IF(ข้อมูลนักเรียน!A23=""," ",(H30+K30)/2)</f>
        <v xml:space="preserve"> </v>
      </c>
      <c r="M30" s="150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73"/>
      <c r="O30" s="173"/>
      <c r="P30" s="173"/>
      <c r="Q30" s="173"/>
      <c r="R30" s="173"/>
      <c r="S30" s="147"/>
      <c r="T30" s="147"/>
      <c r="U30" s="147"/>
      <c r="V30" s="147"/>
      <c r="W30" s="147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92" t="str">
        <f>'คะแนนตัวชี้วัดเทอม1 หน้า2'!AA29</f>
        <v xml:space="preserve"> </v>
      </c>
      <c r="G31" s="91"/>
      <c r="H31" s="120" t="str">
        <f>IF(ข้อมูลนักเรียน!A24=""," ",F31+G31)</f>
        <v xml:space="preserve"> </v>
      </c>
      <c r="I31" s="92" t="str">
        <f>'คะแนนตัวชี้วัดเทอม2 หน้า2'!AA29</f>
        <v xml:space="preserve"> </v>
      </c>
      <c r="J31" s="91"/>
      <c r="K31" s="120" t="str">
        <f>IF(ข้อมูลนักเรียน!A24=""," ",I31+J31)</f>
        <v xml:space="preserve"> </v>
      </c>
      <c r="L31" s="188" t="str">
        <f>IF(ข้อมูลนักเรียน!A24=""," ",(H31+K31)/2)</f>
        <v xml:space="preserve"> </v>
      </c>
      <c r="M31" s="150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73"/>
      <c r="O31" s="173"/>
      <c r="P31" s="173"/>
      <c r="Q31" s="173"/>
      <c r="R31" s="173"/>
      <c r="S31" s="147"/>
      <c r="T31" s="147"/>
      <c r="U31" s="147"/>
      <c r="V31" s="147"/>
      <c r="W31" s="147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92" t="str">
        <f>'คะแนนตัวชี้วัดเทอม1 หน้า2'!AA30</f>
        <v xml:space="preserve"> </v>
      </c>
      <c r="G32" s="91"/>
      <c r="H32" s="120" t="str">
        <f>IF(ข้อมูลนักเรียน!A25=""," ",F32+G32)</f>
        <v xml:space="preserve"> </v>
      </c>
      <c r="I32" s="92" t="str">
        <f>'คะแนนตัวชี้วัดเทอม2 หน้า2'!AA30</f>
        <v xml:space="preserve"> </v>
      </c>
      <c r="J32" s="91"/>
      <c r="K32" s="120" t="str">
        <f>IF(ข้อมูลนักเรียน!A25=""," ",I32+J32)</f>
        <v xml:space="preserve"> </v>
      </c>
      <c r="L32" s="188" t="str">
        <f>IF(ข้อมูลนักเรียน!A25=""," ",(H32+K32)/2)</f>
        <v xml:space="preserve"> </v>
      </c>
      <c r="M32" s="150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73"/>
      <c r="O32" s="173"/>
      <c r="P32" s="173"/>
      <c r="Q32" s="173"/>
      <c r="R32" s="173"/>
      <c r="S32" s="147"/>
      <c r="T32" s="147"/>
      <c r="U32" s="147"/>
      <c r="V32" s="147"/>
      <c r="W32" s="147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92" t="str">
        <f>'คะแนนตัวชี้วัดเทอม1 หน้า2'!AA31</f>
        <v xml:space="preserve"> </v>
      </c>
      <c r="G33" s="91"/>
      <c r="H33" s="120" t="str">
        <f>IF(ข้อมูลนักเรียน!A26=""," ",F33+G33)</f>
        <v xml:space="preserve"> </v>
      </c>
      <c r="I33" s="92" t="str">
        <f>'คะแนนตัวชี้วัดเทอม2 หน้า2'!AA31</f>
        <v xml:space="preserve"> </v>
      </c>
      <c r="J33" s="91"/>
      <c r="K33" s="120" t="str">
        <f>IF(ข้อมูลนักเรียน!A26=""," ",I33+J33)</f>
        <v xml:space="preserve"> </v>
      </c>
      <c r="L33" s="188" t="str">
        <f>IF(ข้อมูลนักเรียน!A26=""," ",(H33+K33)/2)</f>
        <v xml:space="preserve"> </v>
      </c>
      <c r="M33" s="150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73"/>
      <c r="O33" s="173"/>
      <c r="P33" s="173"/>
      <c r="Q33" s="173"/>
      <c r="R33" s="173"/>
      <c r="S33" s="147"/>
      <c r="T33" s="147"/>
      <c r="U33" s="147"/>
      <c r="V33" s="147"/>
      <c r="W33" s="147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92" t="str">
        <f>'คะแนนตัวชี้วัดเทอม1 หน้า2'!AA32</f>
        <v xml:space="preserve"> </v>
      </c>
      <c r="G34" s="91"/>
      <c r="H34" s="120" t="str">
        <f>IF(ข้อมูลนักเรียน!A27=""," ",F34+G34)</f>
        <v xml:space="preserve"> </v>
      </c>
      <c r="I34" s="92" t="str">
        <f>'คะแนนตัวชี้วัดเทอม2 หน้า2'!AA32</f>
        <v xml:space="preserve"> </v>
      </c>
      <c r="J34" s="91"/>
      <c r="K34" s="120" t="str">
        <f>IF(ข้อมูลนักเรียน!A27=""," ",I34+J34)</f>
        <v xml:space="preserve"> </v>
      </c>
      <c r="L34" s="188" t="str">
        <f>IF(ข้อมูลนักเรียน!A27=""," ",(H34+K34)/2)</f>
        <v xml:space="preserve"> </v>
      </c>
      <c r="M34" s="150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73"/>
      <c r="O34" s="173"/>
      <c r="P34" s="173"/>
      <c r="Q34" s="173"/>
      <c r="R34" s="173"/>
      <c r="S34" s="147"/>
      <c r="T34" s="147"/>
      <c r="U34" s="147"/>
      <c r="V34" s="147"/>
      <c r="W34" s="147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92" t="str">
        <f>'คะแนนตัวชี้วัดเทอม1 หน้า2'!AA33</f>
        <v xml:space="preserve"> </v>
      </c>
      <c r="G35" s="91"/>
      <c r="H35" s="120" t="str">
        <f>IF(ข้อมูลนักเรียน!A28=""," ",F35+G35)</f>
        <v xml:space="preserve"> </v>
      </c>
      <c r="I35" s="92" t="str">
        <f>'คะแนนตัวชี้วัดเทอม2 หน้า2'!AA33</f>
        <v xml:space="preserve"> </v>
      </c>
      <c r="J35" s="91"/>
      <c r="K35" s="120" t="str">
        <f>IF(ข้อมูลนักเรียน!A28=""," ",I35+J35)</f>
        <v xml:space="preserve"> </v>
      </c>
      <c r="L35" s="188" t="str">
        <f>IF(ข้อมูลนักเรียน!A28=""," ",(H35+K35)/2)</f>
        <v xml:space="preserve"> </v>
      </c>
      <c r="M35" s="150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73"/>
      <c r="O35" s="173"/>
      <c r="P35" s="173"/>
      <c r="Q35" s="173"/>
      <c r="R35" s="173"/>
      <c r="S35" s="147"/>
      <c r="T35" s="147"/>
      <c r="U35" s="147"/>
      <c r="V35" s="147"/>
      <c r="W35" s="147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92" t="str">
        <f>'คะแนนตัวชี้วัดเทอม1 หน้า2'!AA34</f>
        <v xml:space="preserve"> </v>
      </c>
      <c r="G36" s="91"/>
      <c r="H36" s="120" t="str">
        <f>IF(ข้อมูลนักเรียน!A29=""," ",F36+G36)</f>
        <v xml:space="preserve"> </v>
      </c>
      <c r="I36" s="92" t="str">
        <f>'คะแนนตัวชี้วัดเทอม2 หน้า2'!AA34</f>
        <v xml:space="preserve"> </v>
      </c>
      <c r="J36" s="91"/>
      <c r="K36" s="120" t="str">
        <f>IF(ข้อมูลนักเรียน!A29=""," ",I36+J36)</f>
        <v xml:space="preserve"> </v>
      </c>
      <c r="L36" s="188" t="str">
        <f>IF(ข้อมูลนักเรียน!A29=""," ",(H36+K36)/2)</f>
        <v xml:space="preserve"> </v>
      </c>
      <c r="M36" s="150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73"/>
      <c r="O36" s="173"/>
      <c r="P36" s="173"/>
      <c r="Q36" s="173"/>
      <c r="R36" s="173"/>
      <c r="S36" s="147"/>
      <c r="T36" s="147"/>
      <c r="U36" s="147"/>
      <c r="V36" s="147"/>
      <c r="W36" s="147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92" t="str">
        <f>'คะแนนตัวชี้วัดเทอม1 หน้า2'!AA35</f>
        <v xml:space="preserve"> </v>
      </c>
      <c r="G37" s="91"/>
      <c r="H37" s="120" t="str">
        <f>IF(ข้อมูลนักเรียน!A30=""," ",F37+G37)</f>
        <v xml:space="preserve"> </v>
      </c>
      <c r="I37" s="92" t="str">
        <f>'คะแนนตัวชี้วัดเทอม2 หน้า2'!AA35</f>
        <v xml:space="preserve"> </v>
      </c>
      <c r="J37" s="91"/>
      <c r="K37" s="120" t="str">
        <f>IF(ข้อมูลนักเรียน!A30=""," ",I37+J37)</f>
        <v xml:space="preserve"> </v>
      </c>
      <c r="L37" s="188" t="str">
        <f>IF(ข้อมูลนักเรียน!A30=""," ",(H37+K37)/2)</f>
        <v xml:space="preserve"> </v>
      </c>
      <c r="M37" s="150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73"/>
      <c r="O37" s="173"/>
      <c r="P37" s="173"/>
      <c r="Q37" s="173"/>
      <c r="R37" s="173"/>
      <c r="S37" s="147"/>
      <c r="T37" s="147"/>
      <c r="U37" s="147"/>
      <c r="V37" s="147"/>
      <c r="W37" s="147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92" t="str">
        <f>'คะแนนตัวชี้วัดเทอม1 หน้า2'!AA36</f>
        <v xml:space="preserve"> </v>
      </c>
      <c r="G38" s="91"/>
      <c r="H38" s="120" t="str">
        <f>IF(ข้อมูลนักเรียน!A31=""," ",F38+G38)</f>
        <v xml:space="preserve"> </v>
      </c>
      <c r="I38" s="92" t="str">
        <f>'คะแนนตัวชี้วัดเทอม2 หน้า2'!AA36</f>
        <v xml:space="preserve"> </v>
      </c>
      <c r="J38" s="91"/>
      <c r="K38" s="120" t="str">
        <f>IF(ข้อมูลนักเรียน!A31=""," ",I38+J38)</f>
        <v xml:space="preserve"> </v>
      </c>
      <c r="L38" s="188" t="str">
        <f>IF(ข้อมูลนักเรียน!A31=""," ",(H38+K38)/2)</f>
        <v xml:space="preserve"> </v>
      </c>
      <c r="M38" s="150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73"/>
      <c r="O38" s="173"/>
      <c r="P38" s="173"/>
      <c r="Q38" s="173"/>
      <c r="R38" s="173"/>
      <c r="S38" s="147"/>
      <c r="T38" s="147"/>
      <c r="U38" s="147"/>
      <c r="V38" s="147"/>
      <c r="W38" s="147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92" t="str">
        <f>'คะแนนตัวชี้วัดเทอม1 หน้า2'!AA37</f>
        <v xml:space="preserve"> </v>
      </c>
      <c r="G39" s="91"/>
      <c r="H39" s="120" t="str">
        <f>IF(ข้อมูลนักเรียน!A32=""," ",F39+G39)</f>
        <v xml:space="preserve"> </v>
      </c>
      <c r="I39" s="92" t="str">
        <f>'คะแนนตัวชี้วัดเทอม2 หน้า2'!AA37</f>
        <v xml:space="preserve"> </v>
      </c>
      <c r="J39" s="91"/>
      <c r="K39" s="120" t="str">
        <f>IF(ข้อมูลนักเรียน!A32=""," ",I39+J39)</f>
        <v xml:space="preserve"> </v>
      </c>
      <c r="L39" s="188" t="str">
        <f>IF(ข้อมูลนักเรียน!A32=""," ",(H39+K39)/2)</f>
        <v xml:space="preserve"> </v>
      </c>
      <c r="M39" s="150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73"/>
      <c r="O39" s="173"/>
      <c r="P39" s="173"/>
      <c r="Q39" s="173"/>
      <c r="R39" s="173"/>
      <c r="S39" s="147"/>
      <c r="T39" s="147"/>
      <c r="U39" s="147"/>
      <c r="V39" s="147"/>
      <c r="W39" s="147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92" t="str">
        <f>'คะแนนตัวชี้วัดเทอม1 หน้า2'!AA38</f>
        <v xml:space="preserve"> </v>
      </c>
      <c r="G40" s="91"/>
      <c r="H40" s="120" t="str">
        <f>IF(ข้อมูลนักเรียน!A33=""," ",F40+G40)</f>
        <v xml:space="preserve"> </v>
      </c>
      <c r="I40" s="92" t="str">
        <f>'คะแนนตัวชี้วัดเทอม2 หน้า2'!AA38</f>
        <v xml:space="preserve"> </v>
      </c>
      <c r="J40" s="91"/>
      <c r="K40" s="120" t="str">
        <f>IF(ข้อมูลนักเรียน!A33=""," ",I40+J40)</f>
        <v xml:space="preserve"> </v>
      </c>
      <c r="L40" s="188" t="str">
        <f>IF(ข้อมูลนักเรียน!A33=""," ",(H40+K40)/2)</f>
        <v xml:space="preserve"> </v>
      </c>
      <c r="M40" s="150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73"/>
      <c r="O40" s="173"/>
      <c r="P40" s="173"/>
      <c r="Q40" s="173"/>
      <c r="R40" s="173"/>
      <c r="S40" s="147"/>
      <c r="T40" s="147"/>
      <c r="U40" s="147"/>
      <c r="V40" s="147"/>
      <c r="W40" s="147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92" t="str">
        <f>'คะแนนตัวชี้วัดเทอม1 หน้า2'!AA39</f>
        <v xml:space="preserve"> </v>
      </c>
      <c r="G41" s="91"/>
      <c r="H41" s="120" t="str">
        <f>IF(ข้อมูลนักเรียน!A34=""," ",F41+G41)</f>
        <v xml:space="preserve"> </v>
      </c>
      <c r="I41" s="92" t="str">
        <f>'คะแนนตัวชี้วัดเทอม2 หน้า2'!AA39</f>
        <v xml:space="preserve"> </v>
      </c>
      <c r="J41" s="91"/>
      <c r="K41" s="120" t="str">
        <f>IF(ข้อมูลนักเรียน!A34=""," ",I41+J41)</f>
        <v xml:space="preserve"> </v>
      </c>
      <c r="L41" s="188" t="str">
        <f>IF(ข้อมูลนักเรียน!A34=""," ",(H41+K41)/2)</f>
        <v xml:space="preserve"> </v>
      </c>
      <c r="M41" s="150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73"/>
      <c r="O41" s="173"/>
      <c r="P41" s="173"/>
      <c r="Q41" s="173"/>
      <c r="R41" s="173"/>
      <c r="S41" s="147"/>
      <c r="T41" s="147"/>
      <c r="U41" s="147"/>
      <c r="V41" s="147"/>
      <c r="W41" s="147"/>
    </row>
    <row r="42" spans="1:23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173"/>
      <c r="O42" s="173"/>
      <c r="P42" s="173"/>
      <c r="Q42" s="173"/>
      <c r="R42" s="173"/>
      <c r="S42" s="147"/>
      <c r="T42" s="147"/>
      <c r="U42" s="147"/>
      <c r="V42" s="147"/>
      <c r="W42" s="147"/>
    </row>
    <row r="43" spans="1:23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173"/>
      <c r="O43" s="173"/>
      <c r="P43" s="173"/>
      <c r="Q43" s="173"/>
      <c r="R43" s="173"/>
      <c r="S43" s="147"/>
      <c r="T43" s="147"/>
      <c r="U43" s="147"/>
      <c r="V43" s="147"/>
      <c r="W43" s="147"/>
    </row>
    <row r="44" spans="1:23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173"/>
      <c r="O44" s="173"/>
      <c r="P44" s="173"/>
      <c r="Q44" s="173"/>
      <c r="R44" s="173"/>
      <c r="S44" s="147"/>
      <c r="T44" s="147"/>
      <c r="U44" s="147"/>
      <c r="V44" s="147"/>
      <c r="W44" s="147"/>
    </row>
    <row r="45" spans="1:23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173"/>
      <c r="O45" s="173"/>
      <c r="P45" s="173"/>
      <c r="Q45" s="173"/>
      <c r="R45" s="173"/>
      <c r="S45" s="147"/>
      <c r="T45" s="147"/>
      <c r="U45" s="147"/>
      <c r="V45" s="147"/>
      <c r="W45" s="147"/>
    </row>
    <row r="46" spans="1:23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173"/>
      <c r="O46" s="173"/>
      <c r="P46" s="173"/>
      <c r="Q46" s="173"/>
      <c r="R46" s="173"/>
      <c r="S46" s="147"/>
      <c r="T46" s="147"/>
      <c r="U46" s="147"/>
      <c r="V46" s="147"/>
      <c r="W46" s="147"/>
    </row>
    <row r="47" spans="1:23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173"/>
      <c r="O47" s="173"/>
      <c r="P47" s="173"/>
      <c r="Q47" s="173"/>
      <c r="R47" s="173"/>
      <c r="S47" s="147"/>
      <c r="T47" s="147"/>
      <c r="U47" s="147"/>
      <c r="V47" s="147"/>
      <c r="W47" s="147"/>
    </row>
    <row r="48" spans="1:23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173"/>
      <c r="O48" s="173"/>
      <c r="P48" s="173"/>
      <c r="Q48" s="173"/>
      <c r="R48" s="173"/>
      <c r="S48" s="147"/>
      <c r="T48" s="147"/>
      <c r="U48" s="147"/>
      <c r="V48" s="147"/>
      <c r="W48" s="147"/>
    </row>
    <row r="49" spans="1:23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173"/>
      <c r="O49" s="173"/>
      <c r="P49" s="173"/>
      <c r="Q49" s="173"/>
      <c r="R49" s="173"/>
      <c r="S49" s="147"/>
      <c r="T49" s="147"/>
      <c r="U49" s="147"/>
      <c r="V49" s="147"/>
      <c r="W49" s="147"/>
    </row>
    <row r="50" spans="1:23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173"/>
      <c r="O50" s="173"/>
      <c r="P50" s="173"/>
      <c r="Q50" s="173"/>
      <c r="R50" s="173"/>
      <c r="S50" s="147"/>
      <c r="T50" s="147"/>
      <c r="U50" s="147"/>
      <c r="V50" s="147"/>
      <c r="W50" s="147"/>
    </row>
    <row r="51" spans="1:23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173"/>
      <c r="O51" s="173"/>
      <c r="P51" s="173"/>
      <c r="Q51" s="173"/>
      <c r="R51" s="173"/>
      <c r="S51" s="147"/>
      <c r="T51" s="147"/>
      <c r="U51" s="147"/>
      <c r="V51" s="147"/>
      <c r="W51" s="147"/>
    </row>
    <row r="52" spans="1:23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173"/>
      <c r="O52" s="173"/>
      <c r="P52" s="173"/>
      <c r="Q52" s="173"/>
      <c r="R52" s="173"/>
      <c r="S52" s="147"/>
      <c r="T52" s="147"/>
      <c r="U52" s="147"/>
      <c r="V52" s="147"/>
      <c r="W52" s="147"/>
    </row>
    <row r="53" spans="1:23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173"/>
      <c r="O53" s="173"/>
      <c r="P53" s="173"/>
      <c r="Q53" s="173"/>
      <c r="R53" s="173"/>
      <c r="S53" s="147"/>
      <c r="T53" s="147"/>
      <c r="U53" s="147"/>
      <c r="V53" s="147"/>
      <c r="W53" s="147"/>
    </row>
    <row r="54" spans="1:23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173"/>
      <c r="O54" s="173"/>
      <c r="P54" s="173"/>
      <c r="Q54" s="173"/>
      <c r="R54" s="173"/>
      <c r="S54" s="147"/>
      <c r="T54" s="147"/>
      <c r="U54" s="147"/>
      <c r="V54" s="147"/>
      <c r="W54" s="147"/>
    </row>
  </sheetData>
  <sheetProtection algorithmName="SHA-512" hashValue="b+TVpz/BLka0YpSMPIdk7bctNr1W4/Nvjp/3qZghbOr7axPllksfYXb5LZgAWYPyAJLPIiULjVO7/ahZxYWJUw==" saltValue="GiXglTagMQqHawDC/ybqrw==" spinCount="100000" sheet="1" objects="1" scenarios="1"/>
  <protectedRanges>
    <protectedRange sqref="F9:G41 I9:J41" name="ช่วง1"/>
  </protectedRanges>
  <mergeCells count="18">
    <mergeCell ref="A3:A8"/>
    <mergeCell ref="B3:B8"/>
    <mergeCell ref="C3:E8"/>
    <mergeCell ref="F3:M3"/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F8" sqref="F8:H20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62">
        <f>ข้อมูลพื้นฐาน!B10</f>
        <v>0</v>
      </c>
      <c r="H2" s="155" t="s">
        <v>210</v>
      </c>
      <c r="I2" s="151">
        <f>ข้อมูลพื้นฐาน!B13</f>
        <v>0</v>
      </c>
      <c r="J2" s="69" t="s">
        <v>192</v>
      </c>
    </row>
    <row r="3" spans="1:14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143</v>
      </c>
      <c r="G3" s="286"/>
      <c r="H3" s="286"/>
      <c r="I3" s="286"/>
      <c r="J3" s="287"/>
    </row>
    <row r="4" spans="1:14" ht="18" customHeight="1" x14ac:dyDescent="0.7">
      <c r="A4" s="289"/>
      <c r="B4" s="290"/>
      <c r="C4" s="289"/>
      <c r="D4" s="289"/>
      <c r="E4" s="225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289"/>
      <c r="B5" s="290"/>
      <c r="C5" s="289"/>
      <c r="D5" s="289"/>
      <c r="E5" s="225"/>
      <c r="F5" s="288" t="s">
        <v>142</v>
      </c>
      <c r="G5" s="288" t="s">
        <v>140</v>
      </c>
      <c r="H5" s="288" t="s">
        <v>141</v>
      </c>
      <c r="I5" s="288" t="s">
        <v>135</v>
      </c>
      <c r="J5" s="293" t="s">
        <v>119</v>
      </c>
    </row>
    <row r="6" spans="1:14" ht="18" customHeight="1" x14ac:dyDescent="0.7">
      <c r="A6" s="289"/>
      <c r="B6" s="290"/>
      <c r="C6" s="291"/>
      <c r="D6" s="291"/>
      <c r="E6" s="292"/>
      <c r="F6" s="288"/>
      <c r="G6" s="288"/>
      <c r="H6" s="288"/>
      <c r="I6" s="288"/>
      <c r="J6" s="294"/>
    </row>
    <row r="7" spans="1:14" ht="18" customHeight="1" x14ac:dyDescent="0.7">
      <c r="A7" s="289"/>
      <c r="B7" s="290"/>
      <c r="C7" s="291"/>
      <c r="D7" s="291"/>
      <c r="E7" s="292"/>
      <c r="F7" s="288"/>
      <c r="G7" s="288"/>
      <c r="H7" s="288"/>
      <c r="I7" s="288"/>
      <c r="J7" s="294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2"/>
      <c r="G8" s="91"/>
      <c r="H8" s="91"/>
      <c r="I8" s="122" t="e">
        <f>IF(ข้อมูลนักเรียน!A2=""," ",AVERAGE(F8:H8))</f>
        <v>#DIV/0!</v>
      </c>
      <c r="J8" s="121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2"/>
      <c r="G9" s="91"/>
      <c r="H9" s="91"/>
      <c r="I9" s="122" t="e">
        <f>IF(ข้อมูลนักเรียน!A3=""," ",AVERAGE(F9:H9))</f>
        <v>#DIV/0!</v>
      </c>
      <c r="J9" s="121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2"/>
      <c r="G10" s="91"/>
      <c r="H10" s="91"/>
      <c r="I10" s="122" t="e">
        <f>IF(ข้อมูลนักเรียน!A4=""," ",AVERAGE(F10:H10))</f>
        <v>#DIV/0!</v>
      </c>
      <c r="J10" s="121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2"/>
      <c r="G11" s="91"/>
      <c r="H11" s="91"/>
      <c r="I11" s="122" t="e">
        <f>IF(ข้อมูลนักเรียน!A5=""," ",AVERAGE(F11:H11))</f>
        <v>#DIV/0!</v>
      </c>
      <c r="J11" s="121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2"/>
      <c r="G12" s="91"/>
      <c r="H12" s="91"/>
      <c r="I12" s="122" t="e">
        <f>IF(ข้อมูลนักเรียน!A6=""," ",AVERAGE(F12:H12))</f>
        <v>#DIV/0!</v>
      </c>
      <c r="J12" s="121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2"/>
      <c r="G13" s="91"/>
      <c r="H13" s="91"/>
      <c r="I13" s="122" t="e">
        <f>IF(ข้อมูลนักเรียน!A7=""," ",AVERAGE(F13:H13))</f>
        <v>#DIV/0!</v>
      </c>
      <c r="J13" s="121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2"/>
      <c r="G14" s="91"/>
      <c r="H14" s="91"/>
      <c r="I14" s="122" t="e">
        <f>IF(ข้อมูลนักเรียน!A8=""," ",AVERAGE(F14:H14))</f>
        <v>#DIV/0!</v>
      </c>
      <c r="J14" s="121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2"/>
      <c r="G15" s="91"/>
      <c r="H15" s="91"/>
      <c r="I15" s="122" t="e">
        <f>IF(ข้อมูลนักเรียน!A9=""," ",AVERAGE(F15:H15))</f>
        <v>#DIV/0!</v>
      </c>
      <c r="J15" s="121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2"/>
      <c r="G16" s="91"/>
      <c r="H16" s="91"/>
      <c r="I16" s="122" t="e">
        <f>IF(ข้อมูลนักเรียน!A10=""," ",AVERAGE(F16:H16))</f>
        <v>#DIV/0!</v>
      </c>
      <c r="J16" s="121" t="e">
        <f>IF(ข้อมูลนักเรียน!A10=""," ",IF(I16&gt;=2.5,"ดีเยี่ยม",IF(I16&gt;=1.5,"ดี",IF(I16&gt;=0.5,"ผ่าน","ไม่ผ่าน"))))</f>
        <v>#DIV/0!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122" t="str">
        <f>IF(ข้อมูลนักเรียน!A11=""," ",AVERAGE(F17:H17))</f>
        <v xml:space="preserve"> </v>
      </c>
      <c r="J17" s="121" t="str">
        <f>IF(ข้อมูลนักเรียน!A11=""," ",IF(I17&gt;=2.5,"ดีเยี่ยม",IF(I17&gt;=1.5,"ดี",IF(I17&gt;=0.5,"ผ่าน","ไม่ผ่าน"))))</f>
        <v xml:space="preserve"> 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122" t="str">
        <f>IF(ข้อมูลนักเรียน!A12=""," ",AVERAGE(F18:H18))</f>
        <v xml:space="preserve"> </v>
      </c>
      <c r="J18" s="121" t="str">
        <f>IF(ข้อมูลนักเรียน!A12=""," ",IF(I18&gt;=2.5,"ดีเยี่ยม",IF(I18&gt;=1.5,"ดี",IF(I18&gt;=0.5,"ผ่าน","ไม่ผ่าน"))))</f>
        <v xml:space="preserve"> 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122" t="str">
        <f>IF(ข้อมูลนักเรียน!A13=""," ",AVERAGE(F19:H19))</f>
        <v xml:space="preserve"> </v>
      </c>
      <c r="J19" s="121" t="str">
        <f>IF(ข้อมูลนักเรียน!A13=""," ",IF(I19&gt;=2.5,"ดีเยี่ยม",IF(I19&gt;=1.5,"ดี",IF(I19&gt;=0.5,"ผ่าน","ไม่ผ่าน"))))</f>
        <v xml:space="preserve"> 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2" t="str">
        <f>IF(ข้อมูลนักเรียน!A14=""," ",AVERAGE(F20:H20))</f>
        <v xml:space="preserve"> </v>
      </c>
      <c r="J20" s="121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2" t="str">
        <f>IF(ข้อมูลนักเรียน!A15=""," ",AVERAGE(F21:H21))</f>
        <v xml:space="preserve"> </v>
      </c>
      <c r="J21" s="121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2" t="str">
        <f>IF(ข้อมูลนักเรียน!A16=""," ",AVERAGE(F22:H22))</f>
        <v xml:space="preserve"> </v>
      </c>
      <c r="J22" s="121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2" t="str">
        <f>IF(ข้อมูลนักเรียน!A17=""," ",AVERAGE(F23:H23))</f>
        <v xml:space="preserve"> </v>
      </c>
      <c r="J23" s="121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2" t="str">
        <f>IF(ข้อมูลนักเรียน!A18=""," ",AVERAGE(F24:H24))</f>
        <v xml:space="preserve"> </v>
      </c>
      <c r="J24" s="121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2" t="str">
        <f>IF(ข้อมูลนักเรียน!A19=""," ",AVERAGE(F25:H25))</f>
        <v xml:space="preserve"> </v>
      </c>
      <c r="J25" s="121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2" t="str">
        <f>IF(ข้อมูลนักเรียน!A20=""," ",AVERAGE(F26:H26))</f>
        <v xml:space="preserve"> </v>
      </c>
      <c r="J26" s="121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2" t="str">
        <f>IF(ข้อมูลนักเรียน!A21=""," ",AVERAGE(F27:H27))</f>
        <v xml:space="preserve"> </v>
      </c>
      <c r="J27" s="121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2" t="str">
        <f>IF(ข้อมูลนักเรียน!A22=""," ",AVERAGE(F28:H28))</f>
        <v xml:space="preserve"> </v>
      </c>
      <c r="J28" s="121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2" t="str">
        <f>IF(ข้อมูลนักเรียน!A23=""," ",AVERAGE(F29:H29))</f>
        <v xml:space="preserve"> </v>
      </c>
      <c r="J29" s="121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2" t="str">
        <f>IF(ข้อมูลนักเรียน!A24=""," ",AVERAGE(F30:H30))</f>
        <v xml:space="preserve"> </v>
      </c>
      <c r="J30" s="121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2" t="str">
        <f>IF(ข้อมูลนักเรียน!A25=""," ",AVERAGE(F31:H31))</f>
        <v xml:space="preserve"> </v>
      </c>
      <c r="J31" s="121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2" t="str">
        <f>IF(ข้อมูลนักเรียน!A26=""," ",AVERAGE(F32:H32))</f>
        <v xml:space="preserve"> </v>
      </c>
      <c r="J32" s="121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2" t="str">
        <f>IF(ข้อมูลนักเรียน!A27=""," ",AVERAGE(F33:H33))</f>
        <v xml:space="preserve"> </v>
      </c>
      <c r="J33" s="121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2" t="str">
        <f>IF(ข้อมูลนักเรียน!A28=""," ",AVERAGE(F34:H34))</f>
        <v xml:space="preserve"> </v>
      </c>
      <c r="J34" s="121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2" t="str">
        <f>IF(ข้อมูลนักเรียน!A29=""," ",AVERAGE(F35:H35))</f>
        <v xml:space="preserve"> </v>
      </c>
      <c r="J35" s="121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2" t="str">
        <f>IF(ข้อมูลนักเรียน!A30=""," ",AVERAGE(F36:H36))</f>
        <v xml:space="preserve"> </v>
      </c>
      <c r="J36" s="121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2" t="str">
        <f>IF(ข้อมูลนักเรียน!A31=""," ",AVERAGE(F37:H37))</f>
        <v xml:space="preserve"> </v>
      </c>
      <c r="J37" s="121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2" t="str">
        <f>IF(ข้อมูลนักเรียน!A32=""," ",AVERAGE(F38:H38))</f>
        <v xml:space="preserve"> </v>
      </c>
      <c r="J38" s="121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2" t="str">
        <f>IF(ข้อมูลนักเรียน!A33=""," ",AVERAGE(F39:H39))</f>
        <v xml:space="preserve"> </v>
      </c>
      <c r="J39" s="121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2" t="str">
        <f>IF(ข้อมูลนักเรียน!A34=""," ",AVERAGE(F40:H40))</f>
        <v xml:space="preserve"> </v>
      </c>
      <c r="J40" s="121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Z5Foz9trXAAdVc61K38givN2ZSdg1tbwmwXd0qOLHEqRq7vgBf3/uwDq7gJBbpEPwYHXdFEygUGlN4oCIHqVdg==" saltValue="+uWMFn0OG6CNf0OEjWABV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F8" sqref="F8:M28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162</v>
      </c>
      <c r="G3" s="286"/>
      <c r="H3" s="286"/>
      <c r="I3" s="286"/>
      <c r="J3" s="286"/>
      <c r="K3" s="286"/>
      <c r="L3" s="286"/>
      <c r="M3" s="286"/>
      <c r="N3" s="286"/>
      <c r="O3" s="287"/>
      <c r="Q3" s="115"/>
    </row>
    <row r="4" spans="1:19" ht="18" customHeight="1" x14ac:dyDescent="0.7">
      <c r="A4" s="289"/>
      <c r="B4" s="290"/>
      <c r="C4" s="289"/>
      <c r="D4" s="289"/>
      <c r="E4" s="225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289"/>
      <c r="B5" s="290"/>
      <c r="C5" s="289"/>
      <c r="D5" s="289"/>
      <c r="E5" s="225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288" t="s">
        <v>135</v>
      </c>
      <c r="O5" s="293" t="s">
        <v>119</v>
      </c>
      <c r="Q5" s="115"/>
    </row>
    <row r="6" spans="1:19" ht="18" customHeight="1" x14ac:dyDescent="0.7">
      <c r="A6" s="289"/>
      <c r="B6" s="290"/>
      <c r="C6" s="291"/>
      <c r="D6" s="291"/>
      <c r="E6" s="292"/>
      <c r="F6" s="295" t="s">
        <v>146</v>
      </c>
      <c r="G6" s="295" t="s">
        <v>147</v>
      </c>
      <c r="H6" s="295" t="s">
        <v>148</v>
      </c>
      <c r="I6" s="295" t="s">
        <v>149</v>
      </c>
      <c r="J6" s="295" t="s">
        <v>150</v>
      </c>
      <c r="K6" s="295" t="s">
        <v>151</v>
      </c>
      <c r="L6" s="295" t="s">
        <v>152</v>
      </c>
      <c r="M6" s="295" t="s">
        <v>153</v>
      </c>
      <c r="N6" s="288"/>
      <c r="O6" s="294"/>
      <c r="Q6" s="115"/>
    </row>
    <row r="7" spans="1:19" ht="21" customHeight="1" x14ac:dyDescent="0.7">
      <c r="A7" s="289"/>
      <c r="B7" s="290"/>
      <c r="C7" s="291"/>
      <c r="D7" s="291"/>
      <c r="E7" s="292"/>
      <c r="F7" s="296"/>
      <c r="G7" s="296"/>
      <c r="H7" s="296"/>
      <c r="I7" s="296"/>
      <c r="J7" s="296"/>
      <c r="K7" s="296"/>
      <c r="L7" s="296"/>
      <c r="M7" s="296"/>
      <c r="N7" s="288"/>
      <c r="O7" s="294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2"/>
      <c r="G8" s="92"/>
      <c r="H8" s="92"/>
      <c r="I8" s="92"/>
      <c r="J8" s="92"/>
      <c r="K8" s="92"/>
      <c r="L8" s="92"/>
      <c r="M8" s="92"/>
      <c r="N8" s="122" t="e">
        <f>IF(ข้อมูลนักเรียน!A2=""," ",AVERAGE(F8:M8))</f>
        <v>#DIV/0!</v>
      </c>
      <c r="O8" s="121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2"/>
      <c r="G9" s="91"/>
      <c r="H9" s="91"/>
      <c r="I9" s="91"/>
      <c r="J9" s="91"/>
      <c r="K9" s="91"/>
      <c r="L9" s="91"/>
      <c r="M9" s="91"/>
      <c r="N9" s="122" t="e">
        <f>IF(ข้อมูลนักเรียน!A3=""," ",AVERAGE(F9:M9))</f>
        <v>#DIV/0!</v>
      </c>
      <c r="O9" s="121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2"/>
      <c r="G10" s="91"/>
      <c r="H10" s="91"/>
      <c r="I10" s="91"/>
      <c r="J10" s="91"/>
      <c r="K10" s="91"/>
      <c r="L10" s="91"/>
      <c r="M10" s="91"/>
      <c r="N10" s="122" t="e">
        <f>IF(ข้อมูลนักเรียน!A4=""," ",AVERAGE(F10:M10))</f>
        <v>#DIV/0!</v>
      </c>
      <c r="O10" s="121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2"/>
      <c r="G11" s="91"/>
      <c r="H11" s="91"/>
      <c r="I11" s="91"/>
      <c r="J11" s="91"/>
      <c r="K11" s="91"/>
      <c r="L11" s="91"/>
      <c r="M11" s="91"/>
      <c r="N11" s="122" t="e">
        <f>IF(ข้อมูลนักเรียน!A5=""," ",AVERAGE(F11:M11))</f>
        <v>#DIV/0!</v>
      </c>
      <c r="O11" s="121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2"/>
      <c r="G12" s="91"/>
      <c r="H12" s="91"/>
      <c r="I12" s="91"/>
      <c r="J12" s="91"/>
      <c r="K12" s="91"/>
      <c r="L12" s="91"/>
      <c r="M12" s="91"/>
      <c r="N12" s="122" t="e">
        <f>IF(ข้อมูลนักเรียน!A6=""," ",AVERAGE(F12:M12))</f>
        <v>#DIV/0!</v>
      </c>
      <c r="O12" s="121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2"/>
      <c r="G13" s="91"/>
      <c r="H13" s="91"/>
      <c r="I13" s="91"/>
      <c r="J13" s="91"/>
      <c r="K13" s="91"/>
      <c r="L13" s="91"/>
      <c r="M13" s="91"/>
      <c r="N13" s="122" t="e">
        <f>IF(ข้อมูลนักเรียน!A7=""," ",AVERAGE(F13:M13))</f>
        <v>#DIV/0!</v>
      </c>
      <c r="O13" s="121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2"/>
      <c r="G14" s="91"/>
      <c r="H14" s="91"/>
      <c r="I14" s="91"/>
      <c r="J14" s="91"/>
      <c r="K14" s="91"/>
      <c r="L14" s="91"/>
      <c r="M14" s="91"/>
      <c r="N14" s="122" t="e">
        <f>IF(ข้อมูลนักเรียน!A8=""," ",AVERAGE(F14:M14))</f>
        <v>#DIV/0!</v>
      </c>
      <c r="O14" s="121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2"/>
      <c r="G15" s="91"/>
      <c r="H15" s="91"/>
      <c r="I15" s="91"/>
      <c r="J15" s="91"/>
      <c r="K15" s="91"/>
      <c r="L15" s="91"/>
      <c r="M15" s="91"/>
      <c r="N15" s="122" t="e">
        <f>IF(ข้อมูลนักเรียน!A9=""," ",AVERAGE(F15:M15))</f>
        <v>#DIV/0!</v>
      </c>
      <c r="O15" s="121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2"/>
      <c r="G16" s="91"/>
      <c r="H16" s="91"/>
      <c r="I16" s="91"/>
      <c r="J16" s="91"/>
      <c r="K16" s="91"/>
      <c r="L16" s="91"/>
      <c r="M16" s="91"/>
      <c r="N16" s="122" t="e">
        <f>IF(ข้อมูลนักเรียน!A10=""," ",AVERAGE(F16:M16))</f>
        <v>#DIV/0!</v>
      </c>
      <c r="O16" s="121" t="e">
        <f>IF(ข้อมูลนักเรียน!A10=""," ",IF(N16&gt;=2.5,"ดีเยี่ยม",IF(N16&gt;=1.5,"ดี",IF(N16&gt;=0.5,"ผ่าน","ไม่ผ่าน"))))</f>
        <v>#DIV/0!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91"/>
      <c r="J17" s="91"/>
      <c r="K17" s="91"/>
      <c r="L17" s="91"/>
      <c r="M17" s="91"/>
      <c r="N17" s="122" t="str">
        <f>IF(ข้อมูลนักเรียน!A11=""," ",AVERAGE(F17:M17))</f>
        <v xml:space="preserve"> </v>
      </c>
      <c r="O17" s="121" t="str">
        <f>IF(ข้อมูลนักเรียน!A11=""," ",IF(N17&gt;=2.5,"ดีเยี่ยม",IF(N17&gt;=1.5,"ดี",IF(N17&gt;=0.5,"ผ่าน","ไม่ผ่าน"))))</f>
        <v xml:space="preserve"> 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91"/>
      <c r="J18" s="91"/>
      <c r="K18" s="91"/>
      <c r="L18" s="91"/>
      <c r="M18" s="91"/>
      <c r="N18" s="122" t="str">
        <f>IF(ข้อมูลนักเรียน!A12=""," ",AVERAGE(F18:M18))</f>
        <v xml:space="preserve"> </v>
      </c>
      <c r="O18" s="121" t="str">
        <f>IF(ข้อมูลนักเรียน!A12=""," ",IF(N18&gt;=2.5,"ดีเยี่ยม",IF(N18&gt;=1.5,"ดี",IF(N18&gt;=0.5,"ผ่าน","ไม่ผ่าน"))))</f>
        <v xml:space="preserve"> 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91"/>
      <c r="J19" s="91"/>
      <c r="K19" s="91"/>
      <c r="L19" s="91"/>
      <c r="M19" s="91"/>
      <c r="N19" s="122" t="str">
        <f>IF(ข้อมูลนักเรียน!A13=""," ",AVERAGE(F19:M19))</f>
        <v xml:space="preserve"> </v>
      </c>
      <c r="O19" s="121" t="str">
        <f>IF(ข้อมูลนักเรียน!A13=""," ",IF(N19&gt;=2.5,"ดีเยี่ยม",IF(N19&gt;=1.5,"ดี",IF(N19&gt;=0.5,"ผ่าน","ไม่ผ่าน"))))</f>
        <v xml:space="preserve"> 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2" t="str">
        <f>IF(ข้อมูลนักเรียน!A14=""," ",AVERAGE(F20:M20))</f>
        <v xml:space="preserve"> </v>
      </c>
      <c r="O20" s="121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2" t="str">
        <f>IF(ข้อมูลนักเรียน!A15=""," ",AVERAGE(F21:M21))</f>
        <v xml:space="preserve"> </v>
      </c>
      <c r="O21" s="121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2" t="str">
        <f>IF(ข้อมูลนักเรียน!A16=""," ",AVERAGE(F22:M22))</f>
        <v xml:space="preserve"> </v>
      </c>
      <c r="O22" s="121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2" t="str">
        <f>IF(ข้อมูลนักเรียน!A17=""," ",AVERAGE(F23:M23))</f>
        <v xml:space="preserve"> </v>
      </c>
      <c r="O23" s="121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2" t="str">
        <f>IF(ข้อมูลนักเรียน!A18=""," ",AVERAGE(F24:M24))</f>
        <v xml:space="preserve"> </v>
      </c>
      <c r="O24" s="121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2" t="str">
        <f>IF(ข้อมูลนักเรียน!A19=""," ",AVERAGE(F25:M25))</f>
        <v xml:space="preserve"> </v>
      </c>
      <c r="O25" s="121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2" t="str">
        <f>IF(ข้อมูลนักเรียน!A20=""," ",AVERAGE(F26:M26))</f>
        <v xml:space="preserve"> </v>
      </c>
      <c r="O26" s="121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2" t="str">
        <f>IF(ข้อมูลนักเรียน!A21=""," ",AVERAGE(F27:M27))</f>
        <v xml:space="preserve"> </v>
      </c>
      <c r="O27" s="121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2" t="str">
        <f>IF(ข้อมูลนักเรียน!A22=""," ",AVERAGE(F28:M28))</f>
        <v xml:space="preserve"> </v>
      </c>
      <c r="O28" s="121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2" t="str">
        <f>IF(ข้อมูลนักเรียน!A23=""," ",AVERAGE(F29:M29))</f>
        <v xml:space="preserve"> </v>
      </c>
      <c r="O29" s="121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2" t="str">
        <f>IF(ข้อมูลนักเรียน!A24=""," ",AVERAGE(F30:M30))</f>
        <v xml:space="preserve"> </v>
      </c>
      <c r="O30" s="121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2" t="str">
        <f>IF(ข้อมูลนักเรียน!A25=""," ",AVERAGE(F31:M31))</f>
        <v xml:space="preserve"> </v>
      </c>
      <c r="O31" s="121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2" t="str">
        <f>IF(ข้อมูลนักเรียน!A26=""," ",AVERAGE(F32:M32))</f>
        <v xml:space="preserve"> </v>
      </c>
      <c r="O32" s="121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2" t="str">
        <f>IF(ข้อมูลนักเรียน!A27=""," ",AVERAGE(F33:M33))</f>
        <v xml:space="preserve"> </v>
      </c>
      <c r="O33" s="121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2" t="str">
        <f>IF(ข้อมูลนักเรียน!A28=""," ",AVERAGE(F34:M34))</f>
        <v xml:space="preserve"> </v>
      </c>
      <c r="O34" s="121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2" t="str">
        <f>IF(ข้อมูลนักเรียน!A29=""," ",AVERAGE(F35:M35))</f>
        <v xml:space="preserve"> </v>
      </c>
      <c r="O35" s="121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2" t="str">
        <f>IF(ข้อมูลนักเรียน!A30=""," ",AVERAGE(F36:M36))</f>
        <v xml:space="preserve"> </v>
      </c>
      <c r="O36" s="121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2" t="str">
        <f>IF(ข้อมูลนักเรียน!A31=""," ",AVERAGE(F37:M37))</f>
        <v xml:space="preserve"> </v>
      </c>
      <c r="O37" s="121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2" t="str">
        <f>IF(ข้อมูลนักเรียน!A32=""," ",AVERAGE(F38:M38))</f>
        <v xml:space="preserve"> </v>
      </c>
      <c r="O38" s="121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2" t="str">
        <f>IF(ข้อมูลนักเรียน!A33=""," ",AVERAGE(F39:M39))</f>
        <v xml:space="preserve"> </v>
      </c>
      <c r="O39" s="121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2" t="str">
        <f>IF(ข้อมูลนักเรียน!A34=""," ",AVERAGE(F40:M40))</f>
        <v xml:space="preserve"> </v>
      </c>
      <c r="O40" s="121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1Bz2uMnuRc1k6EAf4ayKr15KYAqrvWw0YnL+GC+Xcm9UIwsRwTitaIHFRqxnAEVNl2vbFWu+tMnfxw9z3rmGrw==" saltValue="xHUhf6mY6u1Rev1veVcOn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A24" sqref="A24:C25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50</v>
      </c>
      <c r="C22" s="25" t="s">
        <v>58</v>
      </c>
    </row>
    <row r="23" spans="1:3" x14ac:dyDescent="0.7">
      <c r="A23" s="24">
        <v>22</v>
      </c>
      <c r="B23" s="25" t="s">
        <v>51</v>
      </c>
      <c r="C23" s="25" t="s">
        <v>58</v>
      </c>
    </row>
    <row r="24" spans="1:3" x14ac:dyDescent="0.7">
      <c r="A24" s="24"/>
      <c r="B24" s="25" t="s">
        <v>190</v>
      </c>
      <c r="C24" s="25"/>
    </row>
    <row r="25" spans="1:3" x14ac:dyDescent="0.7">
      <c r="A25" s="24"/>
      <c r="B25" s="25" t="s">
        <v>190</v>
      </c>
      <c r="C25" s="25"/>
    </row>
  </sheetData>
  <sheetProtection algorithmName="SHA-512" hashValue="yqzspb3cGth+MCmUNDxYq0OokqkA+Iz0rqOtVoMBVUM2uX/yLtN0OZ5eOZ2g4+IahhD6TygPDjZg5SpWqDaR/A==" saltValue="tnvFBPUkpGNO2IoguAzW0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L10" sqref="L10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9" style="30" customWidth="1"/>
    <col min="6" max="6" width="19.09765625" style="30" hidden="1" customWidth="1"/>
    <col min="7" max="7" width="12.59765625" style="32" hidden="1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195" t="s">
        <v>66</v>
      </c>
      <c r="D1" s="195"/>
      <c r="E1" s="195"/>
      <c r="F1" s="35" t="s">
        <v>67</v>
      </c>
      <c r="G1" s="36" t="s">
        <v>68</v>
      </c>
      <c r="H1" s="37"/>
      <c r="I1" s="37"/>
      <c r="J1" s="37"/>
    </row>
    <row r="2" spans="1:10" x14ac:dyDescent="0.7">
      <c r="A2" s="174">
        <v>1</v>
      </c>
      <c r="B2" s="174">
        <v>3949</v>
      </c>
      <c r="C2" s="175" t="s">
        <v>215</v>
      </c>
      <c r="D2" s="176" t="s">
        <v>216</v>
      </c>
      <c r="E2" s="177" t="s">
        <v>217</v>
      </c>
      <c r="F2" s="178">
        <v>1679800496818</v>
      </c>
      <c r="G2" s="179">
        <v>42541</v>
      </c>
      <c r="H2" s="57" t="s">
        <v>13</v>
      </c>
      <c r="I2" s="43">
        <f>COUNTIF(C2:C27,"ด.ช.")+COUNTIF(C2:C25,"เด็กชาย")+COUNTIF(C2:C25,"นาย")</f>
        <v>4</v>
      </c>
      <c r="J2" s="44" t="s">
        <v>69</v>
      </c>
    </row>
    <row r="3" spans="1:10" x14ac:dyDescent="0.7">
      <c r="A3" s="180">
        <v>2</v>
      </c>
      <c r="B3" s="174">
        <v>3950</v>
      </c>
      <c r="C3" s="175" t="s">
        <v>215</v>
      </c>
      <c r="D3" s="176" t="s">
        <v>218</v>
      </c>
      <c r="E3" s="177" t="s">
        <v>219</v>
      </c>
      <c r="F3" s="178">
        <v>1209703062021</v>
      </c>
      <c r="G3" s="179">
        <v>42533</v>
      </c>
      <c r="H3" s="57" t="s">
        <v>15</v>
      </c>
      <c r="I3" s="43">
        <f>COUNTIF(C2:C42,"ด.ญ.")+COUNTIF(C2:C42,"เด็กหญิง")+COUNTIF(C2:C42,"นางสาว")</f>
        <v>5</v>
      </c>
      <c r="J3" s="46" t="s">
        <v>69</v>
      </c>
    </row>
    <row r="4" spans="1:10" x14ac:dyDescent="0.25">
      <c r="A4" s="174">
        <v>3</v>
      </c>
      <c r="B4" s="174">
        <v>3956</v>
      </c>
      <c r="C4" s="175" t="s">
        <v>215</v>
      </c>
      <c r="D4" s="176" t="s">
        <v>220</v>
      </c>
      <c r="E4" s="177" t="s">
        <v>221</v>
      </c>
      <c r="F4" s="178">
        <v>1679800500653</v>
      </c>
      <c r="G4" s="179">
        <v>42670</v>
      </c>
      <c r="H4" s="57" t="s">
        <v>17</v>
      </c>
      <c r="I4" s="47">
        <f>SUM(I2:I3)</f>
        <v>9</v>
      </c>
      <c r="J4" s="46" t="s">
        <v>69</v>
      </c>
    </row>
    <row r="5" spans="1:10" x14ac:dyDescent="0.25">
      <c r="A5" s="180">
        <v>4</v>
      </c>
      <c r="B5" s="174">
        <v>4074</v>
      </c>
      <c r="C5" s="175" t="s">
        <v>215</v>
      </c>
      <c r="D5" s="176" t="s">
        <v>222</v>
      </c>
      <c r="E5" s="177" t="s">
        <v>223</v>
      </c>
      <c r="F5" s="178">
        <v>1670401335120</v>
      </c>
      <c r="G5" s="179">
        <v>42720</v>
      </c>
      <c r="H5" s="194"/>
      <c r="I5" s="194"/>
      <c r="J5" s="194"/>
    </row>
    <row r="6" spans="1:10" x14ac:dyDescent="0.7">
      <c r="A6" s="174">
        <v>5</v>
      </c>
      <c r="B6" s="174">
        <v>3952</v>
      </c>
      <c r="C6" s="175" t="s">
        <v>224</v>
      </c>
      <c r="D6" s="176" t="s">
        <v>225</v>
      </c>
      <c r="E6" s="177" t="s">
        <v>226</v>
      </c>
      <c r="F6" s="181">
        <v>1679800502893</v>
      </c>
      <c r="G6" s="179">
        <v>42737</v>
      </c>
      <c r="H6" s="194"/>
      <c r="I6" s="194"/>
      <c r="J6" s="194"/>
    </row>
    <row r="7" spans="1:10" x14ac:dyDescent="0.25">
      <c r="A7" s="180">
        <v>6</v>
      </c>
      <c r="B7" s="174">
        <v>3953</v>
      </c>
      <c r="C7" s="175" t="s">
        <v>224</v>
      </c>
      <c r="D7" s="176" t="s">
        <v>227</v>
      </c>
      <c r="E7" s="177" t="s">
        <v>228</v>
      </c>
      <c r="F7" s="178">
        <v>1679800497881</v>
      </c>
      <c r="G7" s="179">
        <v>42577</v>
      </c>
      <c r="H7" s="194"/>
      <c r="I7" s="194"/>
      <c r="J7" s="194"/>
    </row>
    <row r="8" spans="1:10" x14ac:dyDescent="0.7">
      <c r="A8" s="174">
        <v>7</v>
      </c>
      <c r="B8" s="174">
        <v>3957</v>
      </c>
      <c r="C8" s="175" t="s">
        <v>224</v>
      </c>
      <c r="D8" s="176" t="s">
        <v>229</v>
      </c>
      <c r="E8" s="177" t="s">
        <v>230</v>
      </c>
      <c r="F8" s="181">
        <v>1679800499370</v>
      </c>
      <c r="G8" s="179">
        <v>42627</v>
      </c>
      <c r="H8" s="194"/>
      <c r="I8" s="194"/>
      <c r="J8" s="194"/>
    </row>
    <row r="9" spans="1:10" ht="49.2" x14ac:dyDescent="0.7">
      <c r="A9" s="180">
        <v>8</v>
      </c>
      <c r="B9" s="174">
        <v>3958</v>
      </c>
      <c r="C9" s="175" t="s">
        <v>224</v>
      </c>
      <c r="D9" s="176" t="s">
        <v>231</v>
      </c>
      <c r="E9" s="177" t="s">
        <v>232</v>
      </c>
      <c r="F9" s="181">
        <v>1679800499167</v>
      </c>
      <c r="G9" s="179">
        <v>42491</v>
      </c>
      <c r="H9" s="194"/>
      <c r="I9" s="194"/>
      <c r="J9" s="194"/>
    </row>
    <row r="10" spans="1:10" x14ac:dyDescent="0.7">
      <c r="A10" s="174">
        <v>9</v>
      </c>
      <c r="B10" s="174">
        <v>4075</v>
      </c>
      <c r="C10" s="175" t="s">
        <v>224</v>
      </c>
      <c r="D10" s="176" t="s">
        <v>233</v>
      </c>
      <c r="E10" s="177" t="s">
        <v>234</v>
      </c>
      <c r="F10" s="181">
        <v>1679800498209</v>
      </c>
      <c r="G10" s="179">
        <v>42647</v>
      </c>
      <c r="H10" s="194"/>
      <c r="I10" s="194"/>
      <c r="J10" s="194"/>
    </row>
    <row r="11" spans="1:10" x14ac:dyDescent="0.7">
      <c r="A11" s="180"/>
      <c r="B11" s="174"/>
      <c r="C11" s="175"/>
      <c r="D11" s="182"/>
      <c r="E11" s="183"/>
      <c r="F11" s="181"/>
      <c r="G11" s="179"/>
      <c r="H11" s="194"/>
      <c r="I11" s="194"/>
      <c r="J11" s="194"/>
    </row>
    <row r="12" spans="1:10" x14ac:dyDescent="0.7">
      <c r="A12" s="174"/>
      <c r="B12" s="184"/>
      <c r="C12" s="175"/>
      <c r="D12" s="185"/>
      <c r="E12" s="177"/>
      <c r="F12" s="181"/>
      <c r="G12" s="179"/>
      <c r="H12" s="194"/>
      <c r="I12" s="194"/>
      <c r="J12" s="194"/>
    </row>
    <row r="13" spans="1:10" x14ac:dyDescent="0.25">
      <c r="A13" s="180"/>
      <c r="B13" s="174"/>
      <c r="C13" s="175"/>
      <c r="D13" s="186"/>
      <c r="E13" s="187"/>
      <c r="F13" s="178"/>
      <c r="G13" s="179"/>
      <c r="H13" s="194"/>
      <c r="I13" s="194"/>
      <c r="J13" s="194"/>
    </row>
    <row r="14" spans="1:10" x14ac:dyDescent="0.25">
      <c r="A14" s="174"/>
      <c r="B14" s="174"/>
      <c r="C14" s="175"/>
      <c r="D14" s="176"/>
      <c r="E14" s="177"/>
      <c r="F14" s="178"/>
      <c r="G14" s="179"/>
      <c r="H14" s="194"/>
      <c r="I14" s="194"/>
      <c r="J14" s="194"/>
    </row>
    <row r="15" spans="1:10" x14ac:dyDescent="0.25">
      <c r="A15" s="45"/>
      <c r="B15" s="38"/>
      <c r="C15" s="39"/>
      <c r="D15" s="40"/>
      <c r="E15" s="41"/>
      <c r="F15" s="42"/>
      <c r="G15" s="165"/>
      <c r="H15" s="194"/>
      <c r="I15" s="194"/>
      <c r="J15" s="194"/>
    </row>
    <row r="16" spans="1:10" x14ac:dyDescent="0.25">
      <c r="A16" s="33"/>
      <c r="B16" s="38"/>
      <c r="C16" s="39"/>
      <c r="D16" s="40"/>
      <c r="E16" s="41"/>
      <c r="F16" s="42"/>
      <c r="G16" s="165"/>
      <c r="H16" s="194"/>
      <c r="I16" s="194"/>
      <c r="J16" s="194"/>
    </row>
    <row r="17" spans="1:10" x14ac:dyDescent="0.25">
      <c r="A17" s="45"/>
      <c r="B17" s="38"/>
      <c r="C17" s="39"/>
      <c r="D17" s="40"/>
      <c r="E17" s="41"/>
      <c r="F17" s="42"/>
      <c r="G17" s="165"/>
      <c r="H17" s="194"/>
      <c r="I17" s="194"/>
      <c r="J17" s="194"/>
    </row>
    <row r="18" spans="1:10" x14ac:dyDescent="0.7">
      <c r="A18" s="33"/>
      <c r="B18" s="38"/>
      <c r="C18" s="39"/>
      <c r="D18" s="40"/>
      <c r="E18" s="41"/>
      <c r="F18" s="48"/>
      <c r="G18" s="165"/>
      <c r="H18" s="194"/>
      <c r="I18" s="194"/>
      <c r="J18" s="194"/>
    </row>
    <row r="19" spans="1:10" x14ac:dyDescent="0.7">
      <c r="A19" s="45"/>
      <c r="B19" s="38"/>
      <c r="C19" s="39"/>
      <c r="D19" s="40"/>
      <c r="E19" s="41"/>
      <c r="F19" s="48"/>
      <c r="G19" s="165"/>
      <c r="H19" s="196"/>
      <c r="I19" s="196"/>
      <c r="J19" s="196"/>
    </row>
    <row r="20" spans="1:10" x14ac:dyDescent="0.7">
      <c r="A20" s="33"/>
      <c r="B20" s="38"/>
      <c r="C20" s="39"/>
      <c r="D20" s="40"/>
      <c r="E20" s="41"/>
      <c r="F20" s="48"/>
      <c r="G20" s="165"/>
      <c r="H20" s="196"/>
      <c r="I20" s="196"/>
      <c r="J20" s="196"/>
    </row>
    <row r="21" spans="1:10" x14ac:dyDescent="0.7">
      <c r="A21" s="45"/>
      <c r="B21" s="38"/>
      <c r="C21" s="39"/>
      <c r="D21" s="40"/>
      <c r="E21" s="41"/>
      <c r="F21" s="48"/>
      <c r="G21" s="165"/>
      <c r="H21" s="196"/>
      <c r="I21" s="196"/>
      <c r="J21" s="196"/>
    </row>
    <row r="22" spans="1:10" x14ac:dyDescent="0.7">
      <c r="A22" s="33"/>
      <c r="B22" s="38"/>
      <c r="C22" s="39"/>
      <c r="D22" s="40"/>
      <c r="E22" s="41"/>
      <c r="F22" s="48"/>
      <c r="G22" s="165"/>
      <c r="H22" s="196"/>
      <c r="I22" s="196"/>
      <c r="J22" s="196"/>
    </row>
    <row r="23" spans="1:10" x14ac:dyDescent="0.7">
      <c r="A23" s="45"/>
      <c r="B23" s="38"/>
      <c r="C23" s="39"/>
      <c r="D23" s="40"/>
      <c r="E23" s="41"/>
      <c r="F23" s="48"/>
      <c r="G23" s="165"/>
      <c r="H23" s="196"/>
      <c r="I23" s="196"/>
      <c r="J23" s="196"/>
    </row>
    <row r="24" spans="1:10" x14ac:dyDescent="0.7">
      <c r="A24" s="33"/>
      <c r="B24" s="38"/>
      <c r="C24" s="39"/>
      <c r="D24" s="40"/>
      <c r="E24" s="41"/>
      <c r="F24" s="48"/>
      <c r="G24" s="165"/>
      <c r="H24" s="196"/>
      <c r="I24" s="196"/>
      <c r="J24" s="196"/>
    </row>
    <row r="25" spans="1:10" x14ac:dyDescent="0.7">
      <c r="A25" s="45"/>
      <c r="B25" s="38"/>
      <c r="C25" s="39"/>
      <c r="D25" s="40"/>
      <c r="E25" s="41"/>
      <c r="F25" s="48"/>
      <c r="G25" s="165"/>
      <c r="H25" s="196"/>
      <c r="I25" s="196"/>
      <c r="J25" s="196"/>
    </row>
    <row r="26" spans="1:10" x14ac:dyDescent="0.7">
      <c r="A26" s="33"/>
      <c r="B26" s="38"/>
      <c r="C26" s="39"/>
      <c r="D26" s="40"/>
      <c r="E26" s="41"/>
      <c r="F26" s="48"/>
      <c r="G26" s="165"/>
      <c r="H26" s="196"/>
      <c r="I26" s="196"/>
      <c r="J26" s="196"/>
    </row>
    <row r="27" spans="1:10" x14ac:dyDescent="0.7">
      <c r="A27" s="45"/>
      <c r="B27" s="38"/>
      <c r="C27" s="39"/>
      <c r="D27" s="40"/>
      <c r="E27" s="41"/>
      <c r="F27" s="48"/>
      <c r="G27" s="165"/>
      <c r="H27" s="196"/>
      <c r="I27" s="196"/>
      <c r="J27" s="196"/>
    </row>
    <row r="28" spans="1:10" x14ac:dyDescent="0.7">
      <c r="A28" s="33"/>
      <c r="B28" s="38"/>
      <c r="C28" s="39"/>
      <c r="D28" s="40"/>
      <c r="E28" s="41"/>
      <c r="F28" s="48"/>
      <c r="G28" s="165"/>
      <c r="H28" s="196"/>
      <c r="I28" s="196"/>
      <c r="J28" s="196"/>
    </row>
    <row r="29" spans="1:10" x14ac:dyDescent="0.7">
      <c r="A29" s="49"/>
      <c r="B29" s="50"/>
      <c r="C29" s="51"/>
      <c r="D29" s="52"/>
      <c r="E29" s="53"/>
      <c r="F29" s="54"/>
      <c r="G29" s="166"/>
      <c r="H29" s="196"/>
      <c r="I29" s="196"/>
      <c r="J29" s="196"/>
    </row>
    <row r="30" spans="1:10" x14ac:dyDescent="0.7">
      <c r="A30" s="49"/>
      <c r="B30" s="50"/>
      <c r="C30" s="51"/>
      <c r="D30" s="52"/>
      <c r="E30" s="53"/>
      <c r="F30" s="54"/>
      <c r="G30" s="166"/>
      <c r="H30" s="196"/>
      <c r="I30" s="196"/>
      <c r="J30" s="196"/>
    </row>
    <row r="31" spans="1:10" x14ac:dyDescent="0.7">
      <c r="A31" s="49"/>
      <c r="B31" s="50"/>
      <c r="C31" s="51"/>
      <c r="D31" s="52"/>
      <c r="E31" s="53"/>
      <c r="F31" s="54"/>
      <c r="G31" s="166"/>
      <c r="H31" s="196"/>
      <c r="I31" s="196"/>
      <c r="J31" s="196"/>
    </row>
    <row r="32" spans="1:10" x14ac:dyDescent="0.7">
      <c r="A32" s="49"/>
      <c r="B32" s="50"/>
      <c r="C32" s="51"/>
      <c r="D32" s="52"/>
      <c r="E32" s="55"/>
      <c r="F32" s="56"/>
      <c r="G32" s="166"/>
      <c r="H32" s="196"/>
      <c r="I32" s="196"/>
      <c r="J32" s="196"/>
    </row>
    <row r="33" spans="1:10" x14ac:dyDescent="0.7">
      <c r="A33" s="49"/>
      <c r="B33" s="50"/>
      <c r="C33" s="51"/>
      <c r="D33" s="52"/>
      <c r="E33" s="55"/>
      <c r="F33" s="56"/>
      <c r="G33" s="166"/>
      <c r="H33" s="196"/>
      <c r="I33" s="196"/>
      <c r="J33" s="196"/>
    </row>
    <row r="34" spans="1:10" x14ac:dyDescent="0.7">
      <c r="A34" s="49"/>
      <c r="B34" s="50"/>
      <c r="C34" s="51"/>
      <c r="D34" s="52"/>
      <c r="E34" s="55"/>
      <c r="F34" s="56"/>
      <c r="G34" s="166"/>
      <c r="H34" s="196"/>
      <c r="I34" s="196"/>
      <c r="J34" s="196"/>
    </row>
    <row r="35" spans="1:10" x14ac:dyDescent="0.7">
      <c r="A35" s="49"/>
      <c r="B35" s="50"/>
      <c r="C35" s="51"/>
      <c r="D35" s="52"/>
      <c r="E35" s="56"/>
      <c r="F35" s="56"/>
      <c r="G35" s="166"/>
      <c r="H35" s="196"/>
      <c r="I35" s="196"/>
      <c r="J35" s="196"/>
    </row>
    <row r="36" spans="1:10" x14ac:dyDescent="0.7">
      <c r="A36" s="49"/>
      <c r="B36" s="50"/>
      <c r="C36" s="51"/>
      <c r="D36" s="52"/>
      <c r="E36" s="56"/>
      <c r="F36" s="56"/>
      <c r="G36" s="166"/>
      <c r="H36" s="196"/>
      <c r="I36" s="196"/>
      <c r="J36" s="196"/>
    </row>
    <row r="37" spans="1:10" x14ac:dyDescent="0.7">
      <c r="A37" s="49"/>
      <c r="B37" s="50"/>
      <c r="C37" s="51"/>
      <c r="D37" s="52"/>
      <c r="E37" s="56"/>
      <c r="F37" s="56"/>
      <c r="G37" s="166"/>
      <c r="H37" s="196"/>
      <c r="I37" s="196"/>
      <c r="J37" s="196"/>
    </row>
    <row r="38" spans="1:10" x14ac:dyDescent="0.7">
      <c r="A38" s="49"/>
      <c r="B38" s="50"/>
      <c r="C38" s="51"/>
      <c r="D38" s="52"/>
      <c r="E38" s="56"/>
      <c r="F38" s="56"/>
      <c r="G38" s="166"/>
      <c r="H38" s="196"/>
      <c r="I38" s="196"/>
      <c r="J38" s="196"/>
    </row>
    <row r="39" spans="1:10" x14ac:dyDescent="0.7">
      <c r="A39" s="49"/>
      <c r="B39" s="50"/>
      <c r="C39" s="51"/>
      <c r="D39" s="52"/>
      <c r="E39" s="56"/>
      <c r="F39" s="56"/>
      <c r="G39" s="166"/>
      <c r="H39" s="196"/>
      <c r="I39" s="196"/>
      <c r="J39" s="196"/>
    </row>
    <row r="40" spans="1:10" x14ac:dyDescent="0.7">
      <c r="A40" s="49"/>
      <c r="B40" s="50"/>
      <c r="C40" s="51"/>
      <c r="D40" s="52"/>
      <c r="E40" s="56"/>
      <c r="F40" s="56"/>
      <c r="G40" s="166"/>
      <c r="H40" s="196"/>
      <c r="I40" s="196"/>
      <c r="J40" s="196"/>
    </row>
    <row r="41" spans="1:10" x14ac:dyDescent="0.7">
      <c r="A41" s="49"/>
      <c r="B41" s="50"/>
      <c r="C41" s="51"/>
      <c r="D41" s="52"/>
      <c r="E41" s="56"/>
      <c r="F41" s="56"/>
      <c r="G41" s="166"/>
      <c r="H41" s="196"/>
      <c r="I41" s="196"/>
      <c r="J41" s="196"/>
    </row>
    <row r="42" spans="1:10" x14ac:dyDescent="0.7">
      <c r="A42" s="49"/>
      <c r="B42" s="50"/>
      <c r="C42" s="51"/>
      <c r="D42" s="52"/>
      <c r="E42" s="56"/>
      <c r="F42" s="56"/>
      <c r="G42" s="166"/>
      <c r="H42" s="196"/>
      <c r="I42" s="196"/>
      <c r="J42" s="196"/>
    </row>
  </sheetData>
  <protectedRanges>
    <protectedRange sqref="A1:G42" name="ช่วง1"/>
  </protectedRanges>
  <mergeCells count="39"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9:J9"/>
    <mergeCell ref="C1:E1"/>
    <mergeCell ref="H5:J5"/>
    <mergeCell ref="H6:J6"/>
    <mergeCell ref="H7:J7"/>
    <mergeCell ref="H8:J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/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14" t="s">
        <v>163</v>
      </c>
      <c r="C2" s="214"/>
      <c r="D2" s="214"/>
      <c r="E2" s="214"/>
      <c r="F2" s="214"/>
      <c r="G2" s="214"/>
      <c r="H2" s="214"/>
      <c r="I2" s="214"/>
      <c r="J2" s="214"/>
      <c r="K2" s="214"/>
    </row>
    <row r="3" spans="1:11" s="58" customFormat="1" ht="21" customHeight="1" x14ac:dyDescent="0.25">
      <c r="A3" s="62"/>
      <c r="B3" s="213" t="str">
        <f>ข้อมูลพื้นฐาน!B4</f>
        <v>โรงเรียนหน้าศูนย์เครื่องมือกล</v>
      </c>
      <c r="C3" s="213"/>
      <c r="D3" s="213"/>
      <c r="E3" s="213"/>
      <c r="F3" s="213"/>
      <c r="G3" s="213"/>
      <c r="H3" s="213"/>
      <c r="I3" s="213"/>
      <c r="J3" s="213"/>
      <c r="K3" s="213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15"/>
      <c r="G4" s="215"/>
      <c r="H4" s="217" t="s">
        <v>164</v>
      </c>
      <c r="I4" s="217"/>
      <c r="J4" s="67">
        <f>ข้อมูลพื้นฐาน!B3</f>
        <v>2566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16" t="s">
        <v>10</v>
      </c>
      <c r="B7" s="216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02" t="s">
        <v>113</v>
      </c>
      <c r="C9" s="203"/>
      <c r="D9" s="199" t="s">
        <v>114</v>
      </c>
      <c r="E9" s="200"/>
      <c r="F9" s="200"/>
      <c r="G9" s="200"/>
      <c r="H9" s="200"/>
      <c r="I9" s="200"/>
      <c r="J9" s="200"/>
      <c r="K9" s="201"/>
    </row>
    <row r="10" spans="1:11" s="59" customFormat="1" ht="18" customHeight="1" x14ac:dyDescent="0.25">
      <c r="A10" s="66"/>
      <c r="B10" s="204"/>
      <c r="C10" s="205"/>
      <c r="D10" s="199" t="s">
        <v>115</v>
      </c>
      <c r="E10" s="200"/>
      <c r="F10" s="200"/>
      <c r="G10" s="200"/>
      <c r="H10" s="200"/>
      <c r="I10" s="200"/>
      <c r="J10" s="200"/>
      <c r="K10" s="201"/>
    </row>
    <row r="11" spans="1:11" s="59" customFormat="1" ht="30.6" customHeight="1" x14ac:dyDescent="0.25">
      <c r="A11" s="66"/>
      <c r="B11" s="206"/>
      <c r="C11" s="207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08">
        <f>SUM(D12:K12)</f>
        <v>9</v>
      </c>
      <c r="C12" s="209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9</v>
      </c>
    </row>
    <row r="13" spans="1:11" s="59" customFormat="1" ht="18" customHeight="1" x14ac:dyDescent="0.25">
      <c r="A13" s="66"/>
      <c r="B13" s="199" t="s">
        <v>116</v>
      </c>
      <c r="C13" s="201"/>
      <c r="D13" s="71">
        <f>D12/B12*100</f>
        <v>0</v>
      </c>
      <c r="E13" s="71">
        <f>E12/B12*100</f>
        <v>0</v>
      </c>
      <c r="F13" s="71">
        <f>F12/B12*100</f>
        <v>0</v>
      </c>
      <c r="G13" s="71">
        <f>G12/B12*100</f>
        <v>0</v>
      </c>
      <c r="H13" s="71">
        <f>H12/B12*100</f>
        <v>0</v>
      </c>
      <c r="I13" s="71">
        <f>I12/B12*100</f>
        <v>0</v>
      </c>
      <c r="J13" s="71">
        <f>J12/B12*100</f>
        <v>0</v>
      </c>
      <c r="K13" s="71">
        <f>K12/B12*100</f>
        <v>100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12" t="s">
        <v>117</v>
      </c>
      <c r="C15" s="212"/>
      <c r="D15" s="212"/>
      <c r="E15" s="212"/>
      <c r="F15" s="212"/>
      <c r="G15" s="212" t="s">
        <v>118</v>
      </c>
      <c r="H15" s="212"/>
      <c r="I15" s="212"/>
      <c r="J15" s="212"/>
      <c r="K15" s="212"/>
    </row>
    <row r="16" spans="1:11" s="59" customFormat="1" ht="18" customHeight="1" x14ac:dyDescent="0.25">
      <c r="A16" s="66"/>
      <c r="B16" s="195" t="s">
        <v>119</v>
      </c>
      <c r="C16" s="195"/>
      <c r="D16" s="195" t="s">
        <v>120</v>
      </c>
      <c r="E16" s="195"/>
      <c r="F16" s="195"/>
      <c r="G16" s="195" t="s">
        <v>119</v>
      </c>
      <c r="H16" s="195"/>
      <c r="I16" s="195" t="s">
        <v>120</v>
      </c>
      <c r="J16" s="195"/>
      <c r="K16" s="195"/>
    </row>
    <row r="17" spans="1:11" s="59" customFormat="1" ht="18" customHeight="1" x14ac:dyDescent="0.25">
      <c r="A17" s="66"/>
      <c r="B17" s="195"/>
      <c r="C17" s="195"/>
      <c r="D17" s="33" t="s">
        <v>69</v>
      </c>
      <c r="E17" s="195" t="s">
        <v>116</v>
      </c>
      <c r="F17" s="195"/>
      <c r="G17" s="195"/>
      <c r="H17" s="195"/>
      <c r="I17" s="33" t="s">
        <v>69</v>
      </c>
      <c r="J17" s="218" t="s">
        <v>116</v>
      </c>
      <c r="K17" s="219"/>
    </row>
    <row r="18" spans="1:11" s="59" customFormat="1" ht="18" customHeight="1" x14ac:dyDescent="0.25">
      <c r="A18" s="66"/>
      <c r="B18" s="210" t="s">
        <v>121</v>
      </c>
      <c r="C18" s="210"/>
      <c r="D18" s="33">
        <f>คุณลักษณะอันพึงประสงค์!R8</f>
        <v>0</v>
      </c>
      <c r="E18" s="211" t="e">
        <f>D18/D22*100</f>
        <v>#DIV/0!</v>
      </c>
      <c r="F18" s="211"/>
      <c r="G18" s="210" t="s">
        <v>121</v>
      </c>
      <c r="H18" s="210"/>
      <c r="I18" s="33">
        <f>การอ่านคิดวิเคราะห์!M8</f>
        <v>0</v>
      </c>
      <c r="J18" s="197" t="e">
        <f>I18/I22*100</f>
        <v>#DIV/0!</v>
      </c>
      <c r="K18" s="198"/>
    </row>
    <row r="19" spans="1:11" s="59" customFormat="1" ht="18" customHeight="1" x14ac:dyDescent="0.25">
      <c r="A19" s="66"/>
      <c r="B19" s="210" t="s">
        <v>122</v>
      </c>
      <c r="C19" s="210"/>
      <c r="D19" s="33">
        <f>คุณลักษณะอันพึงประสงค์!R9</f>
        <v>0</v>
      </c>
      <c r="E19" s="211" t="e">
        <f>D19/D22*100</f>
        <v>#DIV/0!</v>
      </c>
      <c r="F19" s="211"/>
      <c r="G19" s="210" t="s">
        <v>122</v>
      </c>
      <c r="H19" s="210"/>
      <c r="I19" s="33">
        <f>การอ่านคิดวิเคราะห์!M9</f>
        <v>0</v>
      </c>
      <c r="J19" s="197" t="e">
        <f>I19/I22*100</f>
        <v>#DIV/0!</v>
      </c>
      <c r="K19" s="198"/>
    </row>
    <row r="20" spans="1:11" s="59" customFormat="1" ht="18" customHeight="1" x14ac:dyDescent="0.25">
      <c r="A20" s="66"/>
      <c r="B20" s="210" t="s">
        <v>123</v>
      </c>
      <c r="C20" s="210"/>
      <c r="D20" s="33">
        <f>คุณลักษณะอันพึงประสงค์!R10</f>
        <v>0</v>
      </c>
      <c r="E20" s="211" t="e">
        <f>D20/D22*100</f>
        <v>#DIV/0!</v>
      </c>
      <c r="F20" s="211"/>
      <c r="G20" s="210" t="s">
        <v>123</v>
      </c>
      <c r="H20" s="210"/>
      <c r="I20" s="33">
        <f>การอ่านคิดวิเคราะห์!M10</f>
        <v>0</v>
      </c>
      <c r="J20" s="197" t="e">
        <f>I20/I22*100</f>
        <v>#DIV/0!</v>
      </c>
      <c r="K20" s="198"/>
    </row>
    <row r="21" spans="1:11" s="59" customFormat="1" ht="18" customHeight="1" x14ac:dyDescent="0.25">
      <c r="A21" s="66"/>
      <c r="B21" s="210" t="s">
        <v>124</v>
      </c>
      <c r="C21" s="210"/>
      <c r="D21" s="33">
        <f>คุณลักษณะอันพึงประสงค์!R11</f>
        <v>0</v>
      </c>
      <c r="E21" s="211" t="e">
        <f>D21/D22*100</f>
        <v>#DIV/0!</v>
      </c>
      <c r="F21" s="211"/>
      <c r="G21" s="210" t="s">
        <v>124</v>
      </c>
      <c r="H21" s="210"/>
      <c r="I21" s="33">
        <f>การอ่านคิดวิเคราะห์!M11</f>
        <v>0</v>
      </c>
      <c r="J21" s="197" t="e">
        <f>I21/I22*100</f>
        <v>#DIV/0!</v>
      </c>
      <c r="K21" s="198"/>
    </row>
    <row r="22" spans="1:11" s="59" customFormat="1" ht="18" customHeight="1" x14ac:dyDescent="0.25">
      <c r="A22" s="66"/>
      <c r="B22" s="220" t="s">
        <v>17</v>
      </c>
      <c r="C22" s="221"/>
      <c r="D22" s="33">
        <f>SUM(D18:D21)</f>
        <v>0</v>
      </c>
      <c r="E22" s="197" t="e">
        <f>SUM(E18:F21)</f>
        <v>#DIV/0!</v>
      </c>
      <c r="F22" s="219"/>
      <c r="G22" s="220" t="s">
        <v>17</v>
      </c>
      <c r="H22" s="221"/>
      <c r="I22" s="33">
        <f>SUM(I18:I21)</f>
        <v>0</v>
      </c>
      <c r="J22" s="197" t="e">
        <f>SUM(J18:K21)</f>
        <v>#DIV/0!</v>
      </c>
      <c r="K22" s="198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12" t="s">
        <v>125</v>
      </c>
      <c r="C24" s="212"/>
      <c r="D24" s="212"/>
      <c r="E24" s="212"/>
      <c r="F24" s="212"/>
      <c r="G24" s="212"/>
      <c r="H24" s="212"/>
      <c r="I24" s="212"/>
      <c r="J24" s="212"/>
      <c r="K24" s="212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13">
        <f>ข้อมูลพื้นฐาน!B15</f>
        <v>0</v>
      </c>
      <c r="E26" s="213"/>
      <c r="F26" s="213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13">
        <f>ข้อมูลพื้นฐาน!B19</f>
        <v>0</v>
      </c>
      <c r="E28" s="213"/>
      <c r="F28" s="213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13" t="str">
        <f>ข้อมูลพื้นฐาน!B20</f>
        <v>นางสาวระพีพรรณ ตาเห็น</v>
      </c>
      <c r="E30" s="213"/>
      <c r="F30" s="213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13" t="str">
        <f>ข้อมูลพื้นฐาน!B21</f>
        <v>นางภัทรา อินดีคำ</v>
      </c>
      <c r="E33" s="213"/>
      <c r="F33" s="213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MXKdQKZVdEothVq09dJL/vYh+cG93MnEp2fTdK9zCbhFYX4nltBFQig+bFCVCQOpRNZ3w69hJgxWZsdhmXM0UQ==" saltValue="dY9QlMVXh4+ePMnK+Vp0+Q==" spinCount="100000" sheet="1" objects="1" scenarios="1"/>
  <mergeCells count="43">
    <mergeCell ref="B22:C22"/>
    <mergeCell ref="E22:F22"/>
    <mergeCell ref="G22:H22"/>
    <mergeCell ref="J22:K22"/>
    <mergeCell ref="B24:K24"/>
    <mergeCell ref="B20:C20"/>
    <mergeCell ref="E20:F20"/>
    <mergeCell ref="G20:H20"/>
    <mergeCell ref="B21:C21"/>
    <mergeCell ref="E21:F21"/>
    <mergeCell ref="G21:H21"/>
    <mergeCell ref="E17:F17"/>
    <mergeCell ref="J17:K17"/>
    <mergeCell ref="B18:C18"/>
    <mergeCell ref="E18:F18"/>
    <mergeCell ref="G18:H18"/>
    <mergeCell ref="J18:K18"/>
    <mergeCell ref="B2:K2"/>
    <mergeCell ref="B3:K3"/>
    <mergeCell ref="F4:G4"/>
    <mergeCell ref="A7:B7"/>
    <mergeCell ref="H4:I4"/>
    <mergeCell ref="D26:F26"/>
    <mergeCell ref="D28:F28"/>
    <mergeCell ref="D30:F30"/>
    <mergeCell ref="D33:F33"/>
    <mergeCell ref="J21:K21"/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M66" sqref="M6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25" t="s">
        <v>187</v>
      </c>
      <c r="C3" s="226"/>
      <c r="D3" s="226"/>
      <c r="E3" s="226"/>
      <c r="F3" s="226"/>
      <c r="G3" s="226"/>
      <c r="H3" s="226"/>
      <c r="I3" s="226"/>
      <c r="J3" s="226"/>
      <c r="K3" s="227"/>
    </row>
    <row r="4" spans="1:17" ht="25.8" customHeight="1" x14ac:dyDescent="0.7">
      <c r="A4" s="170">
        <v>1</v>
      </c>
      <c r="B4" s="228"/>
      <c r="C4" s="229"/>
      <c r="D4" s="229"/>
      <c r="E4" s="229"/>
      <c r="F4" s="229"/>
      <c r="G4" s="229"/>
      <c r="H4" s="229"/>
      <c r="I4" s="229"/>
      <c r="J4" s="229"/>
      <c r="K4" s="230"/>
    </row>
    <row r="5" spans="1:17" ht="21" customHeight="1" x14ac:dyDescent="0.7">
      <c r="A5" s="170">
        <v>2</v>
      </c>
      <c r="B5" s="228"/>
      <c r="C5" s="229"/>
      <c r="D5" s="229"/>
      <c r="E5" s="229"/>
      <c r="F5" s="229"/>
      <c r="G5" s="229"/>
      <c r="H5" s="229"/>
      <c r="I5" s="229"/>
      <c r="J5" s="229"/>
      <c r="K5" s="230"/>
    </row>
    <row r="6" spans="1:17" ht="21" customHeight="1" x14ac:dyDescent="0.7">
      <c r="A6" s="170">
        <v>3</v>
      </c>
      <c r="B6" s="222"/>
      <c r="C6" s="223"/>
      <c r="D6" s="223"/>
      <c r="E6" s="223"/>
      <c r="F6" s="223"/>
      <c r="G6" s="223"/>
      <c r="H6" s="223"/>
      <c r="I6" s="223"/>
      <c r="J6" s="223"/>
      <c r="K6" s="224"/>
    </row>
    <row r="7" spans="1:17" s="96" customFormat="1" ht="18" customHeight="1" x14ac:dyDescent="0.25">
      <c r="A7" s="170">
        <v>4</v>
      </c>
      <c r="B7" s="222"/>
      <c r="C7" s="223"/>
      <c r="D7" s="223"/>
      <c r="E7" s="223"/>
      <c r="F7" s="223"/>
      <c r="G7" s="223"/>
      <c r="H7" s="223"/>
      <c r="I7" s="223"/>
      <c r="J7" s="223"/>
      <c r="K7" s="224"/>
      <c r="L7" s="97"/>
      <c r="M7" s="97"/>
      <c r="N7" s="97"/>
      <c r="O7" s="97"/>
      <c r="P7" s="97"/>
      <c r="Q7" s="97"/>
    </row>
    <row r="8" spans="1:17" s="96" customFormat="1" ht="18" customHeight="1" x14ac:dyDescent="0.25">
      <c r="A8" s="170">
        <v>5</v>
      </c>
      <c r="B8" s="222"/>
      <c r="C8" s="223"/>
      <c r="D8" s="223"/>
      <c r="E8" s="223"/>
      <c r="F8" s="223"/>
      <c r="G8" s="223"/>
      <c r="H8" s="223"/>
      <c r="I8" s="223"/>
      <c r="J8" s="223"/>
      <c r="K8" s="224"/>
      <c r="L8" s="97"/>
      <c r="M8" s="97"/>
      <c r="N8" s="97"/>
      <c r="O8" s="97"/>
      <c r="P8" s="97"/>
      <c r="Q8" s="97"/>
    </row>
    <row r="9" spans="1:17" s="96" customFormat="1" ht="18" customHeight="1" x14ac:dyDescent="0.25">
      <c r="A9" s="170">
        <v>6</v>
      </c>
      <c r="B9" s="222"/>
      <c r="C9" s="223"/>
      <c r="D9" s="223"/>
      <c r="E9" s="223"/>
      <c r="F9" s="223"/>
      <c r="G9" s="223"/>
      <c r="H9" s="223"/>
      <c r="I9" s="223"/>
      <c r="J9" s="223"/>
      <c r="K9" s="224"/>
      <c r="L9" s="97"/>
      <c r="M9" s="97"/>
      <c r="N9" s="97"/>
      <c r="O9" s="97"/>
      <c r="P9" s="97"/>
      <c r="Q9" s="97"/>
    </row>
    <row r="10" spans="1:17" s="96" customFormat="1" ht="18" customHeight="1" x14ac:dyDescent="0.25">
      <c r="A10" s="170">
        <v>7</v>
      </c>
      <c r="B10" s="222"/>
      <c r="C10" s="223"/>
      <c r="D10" s="223"/>
      <c r="E10" s="223"/>
      <c r="F10" s="223"/>
      <c r="G10" s="223"/>
      <c r="H10" s="223"/>
      <c r="I10" s="223"/>
      <c r="J10" s="223"/>
      <c r="K10" s="224"/>
      <c r="L10" s="97"/>
      <c r="M10" s="97"/>
      <c r="N10" s="97"/>
      <c r="O10" s="97"/>
      <c r="P10" s="97"/>
      <c r="Q10" s="97"/>
    </row>
    <row r="11" spans="1:17" s="96" customFormat="1" ht="18" customHeight="1" x14ac:dyDescent="0.25">
      <c r="A11" s="170">
        <v>8</v>
      </c>
      <c r="B11" s="222"/>
      <c r="C11" s="223"/>
      <c r="D11" s="223"/>
      <c r="E11" s="223"/>
      <c r="F11" s="223"/>
      <c r="G11" s="223"/>
      <c r="H11" s="223"/>
      <c r="I11" s="223"/>
      <c r="J11" s="223"/>
      <c r="K11" s="224"/>
      <c r="L11" s="97"/>
      <c r="M11" s="97"/>
      <c r="N11" s="97"/>
      <c r="O11" s="97"/>
      <c r="P11" s="97"/>
      <c r="Q11" s="97"/>
    </row>
    <row r="12" spans="1:17" s="96" customFormat="1" ht="18" customHeight="1" x14ac:dyDescent="0.25">
      <c r="A12" s="170">
        <v>9</v>
      </c>
      <c r="B12" s="222"/>
      <c r="C12" s="223"/>
      <c r="D12" s="223"/>
      <c r="E12" s="223"/>
      <c r="F12" s="223"/>
      <c r="G12" s="223"/>
      <c r="H12" s="223"/>
      <c r="I12" s="223"/>
      <c r="J12" s="223"/>
      <c r="K12" s="224"/>
      <c r="L12" s="97"/>
      <c r="M12" s="97"/>
      <c r="N12" s="97"/>
      <c r="O12" s="97"/>
      <c r="P12" s="97"/>
      <c r="Q12" s="97"/>
    </row>
    <row r="13" spans="1:17" s="96" customFormat="1" ht="18" customHeight="1" x14ac:dyDescent="0.25">
      <c r="A13" s="170">
        <v>10</v>
      </c>
      <c r="B13" s="222"/>
      <c r="C13" s="223"/>
      <c r="D13" s="223"/>
      <c r="E13" s="223"/>
      <c r="F13" s="223"/>
      <c r="G13" s="223"/>
      <c r="H13" s="223"/>
      <c r="I13" s="223"/>
      <c r="J13" s="223"/>
      <c r="K13" s="224"/>
      <c r="L13" s="97"/>
      <c r="M13" s="97"/>
      <c r="N13" s="97"/>
      <c r="O13" s="97"/>
      <c r="P13" s="97"/>
      <c r="Q13" s="97"/>
    </row>
    <row r="14" spans="1:17" s="96" customFormat="1" ht="18" customHeight="1" x14ac:dyDescent="0.25">
      <c r="A14" s="170">
        <v>11</v>
      </c>
      <c r="B14" s="222"/>
      <c r="C14" s="223"/>
      <c r="D14" s="223"/>
      <c r="E14" s="223"/>
      <c r="F14" s="223"/>
      <c r="G14" s="223"/>
      <c r="H14" s="223"/>
      <c r="I14" s="223"/>
      <c r="J14" s="223"/>
      <c r="K14" s="224"/>
      <c r="L14" s="97"/>
      <c r="M14" s="97"/>
      <c r="N14" s="97"/>
      <c r="O14" s="97"/>
      <c r="P14" s="97"/>
      <c r="Q14" s="97"/>
    </row>
    <row r="15" spans="1:17" s="96" customFormat="1" ht="18" customHeight="1" x14ac:dyDescent="0.25">
      <c r="A15" s="170">
        <v>12</v>
      </c>
      <c r="B15" s="222"/>
      <c r="C15" s="223"/>
      <c r="D15" s="223"/>
      <c r="E15" s="223"/>
      <c r="F15" s="223"/>
      <c r="G15" s="223"/>
      <c r="H15" s="223"/>
      <c r="I15" s="223"/>
      <c r="J15" s="223"/>
      <c r="K15" s="224"/>
      <c r="L15" s="97"/>
      <c r="M15" s="97"/>
      <c r="N15" s="97"/>
      <c r="O15" s="97"/>
      <c r="P15" s="97"/>
      <c r="Q15" s="97"/>
    </row>
    <row r="16" spans="1:17" s="96" customFormat="1" ht="18" customHeight="1" x14ac:dyDescent="0.25">
      <c r="A16" s="170">
        <v>13</v>
      </c>
      <c r="B16" s="222"/>
      <c r="C16" s="223"/>
      <c r="D16" s="223"/>
      <c r="E16" s="223"/>
      <c r="F16" s="223"/>
      <c r="G16" s="223"/>
      <c r="H16" s="223"/>
      <c r="I16" s="223"/>
      <c r="J16" s="223"/>
      <c r="K16" s="224"/>
      <c r="L16" s="97"/>
      <c r="M16" s="97"/>
      <c r="N16" s="97"/>
      <c r="O16" s="97"/>
      <c r="P16" s="97"/>
      <c r="Q16" s="97"/>
    </row>
    <row r="17" spans="1:17" s="96" customFormat="1" ht="18" customHeight="1" x14ac:dyDescent="0.25">
      <c r="A17" s="170">
        <v>14</v>
      </c>
      <c r="B17" s="222"/>
      <c r="C17" s="223"/>
      <c r="D17" s="223"/>
      <c r="E17" s="223"/>
      <c r="F17" s="223"/>
      <c r="G17" s="223"/>
      <c r="H17" s="223"/>
      <c r="I17" s="223"/>
      <c r="J17" s="223"/>
      <c r="K17" s="224"/>
      <c r="L17" s="97"/>
      <c r="M17" s="97"/>
      <c r="N17" s="97"/>
      <c r="O17" s="97"/>
      <c r="P17" s="97"/>
      <c r="Q17" s="97"/>
    </row>
    <row r="18" spans="1:17" s="96" customFormat="1" ht="18" customHeight="1" x14ac:dyDescent="0.25">
      <c r="A18" s="170">
        <v>15</v>
      </c>
      <c r="B18" s="222"/>
      <c r="C18" s="223"/>
      <c r="D18" s="223"/>
      <c r="E18" s="223"/>
      <c r="F18" s="223"/>
      <c r="G18" s="223"/>
      <c r="H18" s="223"/>
      <c r="I18" s="223"/>
      <c r="J18" s="223"/>
      <c r="K18" s="224"/>
      <c r="L18" s="97"/>
      <c r="M18" s="97"/>
      <c r="N18" s="97"/>
      <c r="O18" s="97"/>
      <c r="P18" s="97"/>
      <c r="Q18" s="97"/>
    </row>
    <row r="19" spans="1:17" s="96" customFormat="1" ht="18" customHeight="1" x14ac:dyDescent="0.25">
      <c r="A19" s="170">
        <v>16</v>
      </c>
      <c r="B19" s="222"/>
      <c r="C19" s="223"/>
      <c r="D19" s="223"/>
      <c r="E19" s="223"/>
      <c r="F19" s="223"/>
      <c r="G19" s="223"/>
      <c r="H19" s="223"/>
      <c r="I19" s="223"/>
      <c r="J19" s="223"/>
      <c r="K19" s="224"/>
      <c r="L19" s="97"/>
      <c r="M19" s="97"/>
      <c r="N19" s="97"/>
      <c r="O19" s="97"/>
      <c r="P19" s="97"/>
      <c r="Q19" s="97"/>
    </row>
    <row r="20" spans="1:17" s="96" customFormat="1" ht="18" customHeight="1" x14ac:dyDescent="0.25">
      <c r="A20" s="170">
        <v>17</v>
      </c>
      <c r="B20" s="222"/>
      <c r="C20" s="223"/>
      <c r="D20" s="223"/>
      <c r="E20" s="223"/>
      <c r="F20" s="223"/>
      <c r="G20" s="223"/>
      <c r="H20" s="223"/>
      <c r="I20" s="223"/>
      <c r="J20" s="223"/>
      <c r="K20" s="224"/>
      <c r="L20" s="97"/>
      <c r="M20" s="97"/>
      <c r="N20" s="97"/>
      <c r="O20" s="97"/>
      <c r="P20" s="97"/>
      <c r="Q20" s="97"/>
    </row>
    <row r="21" spans="1:17" s="96" customFormat="1" ht="18" customHeight="1" x14ac:dyDescent="0.25">
      <c r="A21" s="170">
        <v>18</v>
      </c>
      <c r="B21" s="222"/>
      <c r="C21" s="223"/>
      <c r="D21" s="223"/>
      <c r="E21" s="223"/>
      <c r="F21" s="223"/>
      <c r="G21" s="223"/>
      <c r="H21" s="223"/>
      <c r="I21" s="223"/>
      <c r="J21" s="223"/>
      <c r="K21" s="224"/>
      <c r="L21" s="97"/>
      <c r="M21" s="97"/>
      <c r="N21" s="97"/>
      <c r="O21" s="97"/>
      <c r="P21" s="97"/>
      <c r="Q21" s="97"/>
    </row>
    <row r="22" spans="1:17" s="96" customFormat="1" ht="18" customHeight="1" x14ac:dyDescent="0.25">
      <c r="A22" s="170">
        <v>19</v>
      </c>
      <c r="B22" s="222"/>
      <c r="C22" s="223"/>
      <c r="D22" s="223"/>
      <c r="E22" s="223"/>
      <c r="F22" s="223"/>
      <c r="G22" s="223"/>
      <c r="H22" s="223"/>
      <c r="I22" s="223"/>
      <c r="J22" s="223"/>
      <c r="K22" s="224"/>
      <c r="L22" s="97"/>
      <c r="M22" s="97"/>
      <c r="N22" s="97"/>
      <c r="O22" s="97"/>
      <c r="P22" s="97"/>
      <c r="Q22" s="97"/>
    </row>
    <row r="23" spans="1:17" s="96" customFormat="1" ht="18" customHeight="1" x14ac:dyDescent="0.25">
      <c r="A23" s="170">
        <v>20</v>
      </c>
      <c r="B23" s="222"/>
      <c r="C23" s="223"/>
      <c r="D23" s="223"/>
      <c r="E23" s="223"/>
      <c r="F23" s="223"/>
      <c r="G23" s="223"/>
      <c r="H23" s="223"/>
      <c r="I23" s="223"/>
      <c r="J23" s="223"/>
      <c r="K23" s="224"/>
      <c r="L23" s="97"/>
      <c r="M23" s="97"/>
      <c r="N23" s="97"/>
      <c r="O23" s="97"/>
      <c r="P23" s="97"/>
      <c r="Q23" s="97"/>
    </row>
    <row r="24" spans="1:17" s="96" customFormat="1" ht="18" customHeight="1" x14ac:dyDescent="0.25">
      <c r="A24" s="170">
        <v>21</v>
      </c>
      <c r="B24" s="222"/>
      <c r="C24" s="223"/>
      <c r="D24" s="223"/>
      <c r="E24" s="223"/>
      <c r="F24" s="223"/>
      <c r="G24" s="223"/>
      <c r="H24" s="223"/>
      <c r="I24" s="223"/>
      <c r="J24" s="223"/>
      <c r="K24" s="224"/>
      <c r="L24" s="97"/>
      <c r="M24" s="97"/>
      <c r="N24" s="97"/>
      <c r="O24" s="97"/>
      <c r="P24" s="97"/>
      <c r="Q24" s="97"/>
    </row>
    <row r="25" spans="1:17" s="96" customFormat="1" ht="18" customHeight="1" x14ac:dyDescent="0.25">
      <c r="A25" s="170">
        <v>22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4"/>
      <c r="L25" s="97"/>
      <c r="M25" s="97"/>
      <c r="N25" s="97"/>
      <c r="O25" s="97"/>
      <c r="P25" s="97"/>
      <c r="Q25" s="97"/>
    </row>
    <row r="26" spans="1:17" s="96" customFormat="1" ht="18" customHeight="1" x14ac:dyDescent="0.25">
      <c r="A26" s="170">
        <v>23</v>
      </c>
      <c r="B26" s="222"/>
      <c r="C26" s="223"/>
      <c r="D26" s="223"/>
      <c r="E26" s="223"/>
      <c r="F26" s="223"/>
      <c r="G26" s="223"/>
      <c r="H26" s="223"/>
      <c r="I26" s="223"/>
      <c r="J26" s="223"/>
      <c r="K26" s="224"/>
      <c r="L26" s="97"/>
      <c r="M26" s="97"/>
      <c r="N26" s="97"/>
      <c r="O26" s="97"/>
      <c r="P26" s="97"/>
      <c r="Q26" s="97"/>
    </row>
    <row r="27" spans="1:17" s="96" customFormat="1" ht="18" customHeight="1" x14ac:dyDescent="0.25">
      <c r="A27" s="170">
        <v>24</v>
      </c>
      <c r="B27" s="222"/>
      <c r="C27" s="223"/>
      <c r="D27" s="223"/>
      <c r="E27" s="223"/>
      <c r="F27" s="223"/>
      <c r="G27" s="223"/>
      <c r="H27" s="223"/>
      <c r="I27" s="223"/>
      <c r="J27" s="223"/>
      <c r="K27" s="224"/>
      <c r="L27" s="97"/>
      <c r="M27" s="97"/>
      <c r="N27" s="97"/>
      <c r="O27" s="97"/>
      <c r="P27" s="97"/>
      <c r="Q27" s="97"/>
    </row>
    <row r="28" spans="1:17" s="96" customFormat="1" ht="18" customHeight="1" x14ac:dyDescent="0.25">
      <c r="A28" s="170">
        <v>25</v>
      </c>
      <c r="B28" s="222"/>
      <c r="C28" s="223"/>
      <c r="D28" s="223"/>
      <c r="E28" s="223"/>
      <c r="F28" s="223"/>
      <c r="G28" s="223"/>
      <c r="H28" s="223"/>
      <c r="I28" s="223"/>
      <c r="J28" s="223"/>
      <c r="K28" s="224"/>
      <c r="L28" s="97"/>
      <c r="M28" s="97"/>
      <c r="N28" s="97"/>
      <c r="O28" s="97"/>
      <c r="P28" s="97"/>
      <c r="Q28" s="97"/>
    </row>
    <row r="29" spans="1:17" s="96" customFormat="1" ht="18" customHeight="1" x14ac:dyDescent="0.25">
      <c r="A29" s="170">
        <v>26</v>
      </c>
      <c r="B29" s="222"/>
      <c r="C29" s="223"/>
      <c r="D29" s="223"/>
      <c r="E29" s="223"/>
      <c r="F29" s="223"/>
      <c r="G29" s="223"/>
      <c r="H29" s="223"/>
      <c r="I29" s="223"/>
      <c r="J29" s="223"/>
      <c r="K29" s="224"/>
      <c r="L29" s="97"/>
      <c r="M29" s="97"/>
      <c r="N29" s="97"/>
      <c r="O29" s="97"/>
      <c r="P29" s="97"/>
      <c r="Q29" s="97"/>
    </row>
    <row r="30" spans="1:17" s="96" customFormat="1" ht="18" customHeight="1" x14ac:dyDescent="0.25">
      <c r="A30" s="170">
        <v>27</v>
      </c>
      <c r="B30" s="222"/>
      <c r="C30" s="223"/>
      <c r="D30" s="223"/>
      <c r="E30" s="223"/>
      <c r="F30" s="223"/>
      <c r="G30" s="223"/>
      <c r="H30" s="223"/>
      <c r="I30" s="223"/>
      <c r="J30" s="223"/>
      <c r="K30" s="224"/>
      <c r="L30" s="97"/>
      <c r="M30" s="97"/>
      <c r="N30" s="97"/>
      <c r="O30" s="97"/>
      <c r="P30" s="97"/>
      <c r="Q30" s="97"/>
    </row>
    <row r="31" spans="1:17" s="96" customFormat="1" ht="18" customHeight="1" x14ac:dyDescent="0.25">
      <c r="A31" s="170">
        <v>28</v>
      </c>
      <c r="B31" s="222"/>
      <c r="C31" s="223"/>
      <c r="D31" s="223"/>
      <c r="E31" s="223"/>
      <c r="F31" s="223"/>
      <c r="G31" s="223"/>
      <c r="H31" s="223"/>
      <c r="I31" s="223"/>
      <c r="J31" s="223"/>
      <c r="K31" s="224"/>
      <c r="L31" s="97"/>
      <c r="M31" s="97"/>
      <c r="N31" s="97"/>
      <c r="O31" s="97"/>
      <c r="P31" s="97"/>
      <c r="Q31" s="97"/>
    </row>
    <row r="32" spans="1:17" s="96" customFormat="1" ht="18" customHeight="1" x14ac:dyDescent="0.25">
      <c r="A32" s="170">
        <v>29</v>
      </c>
      <c r="B32" s="222"/>
      <c r="C32" s="223"/>
      <c r="D32" s="223"/>
      <c r="E32" s="223"/>
      <c r="F32" s="223"/>
      <c r="G32" s="223"/>
      <c r="H32" s="223"/>
      <c r="I32" s="223"/>
      <c r="J32" s="223"/>
      <c r="K32" s="224"/>
      <c r="L32" s="97"/>
      <c r="M32" s="97"/>
      <c r="N32" s="97"/>
      <c r="O32" s="97"/>
      <c r="P32" s="97"/>
      <c r="Q32" s="97"/>
    </row>
    <row r="33" spans="1:17" s="96" customFormat="1" ht="18" customHeight="1" x14ac:dyDescent="0.25">
      <c r="A33" s="170">
        <v>30</v>
      </c>
      <c r="B33" s="222"/>
      <c r="C33" s="223"/>
      <c r="D33" s="223"/>
      <c r="E33" s="223"/>
      <c r="F33" s="223"/>
      <c r="G33" s="223"/>
      <c r="H33" s="223"/>
      <c r="I33" s="223"/>
      <c r="J33" s="223"/>
      <c r="K33" s="224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18" customHeight="1" x14ac:dyDescent="0.25">
      <c r="A34" s="170">
        <v>31</v>
      </c>
      <c r="B34" s="222"/>
      <c r="C34" s="223"/>
      <c r="D34" s="223"/>
      <c r="E34" s="223"/>
      <c r="F34" s="223"/>
      <c r="G34" s="223"/>
      <c r="H34" s="223"/>
      <c r="I34" s="223"/>
      <c r="J34" s="223"/>
      <c r="K34" s="224"/>
      <c r="L34" s="97"/>
      <c r="M34" s="97"/>
      <c r="N34" s="97"/>
      <c r="O34" s="97"/>
      <c r="P34" s="97"/>
      <c r="Q34" s="97"/>
    </row>
    <row r="35" spans="1:17" s="96" customFormat="1" ht="18" customHeight="1" x14ac:dyDescent="0.25">
      <c r="A35" s="170">
        <v>32</v>
      </c>
      <c r="B35" s="222"/>
      <c r="C35" s="223"/>
      <c r="D35" s="223"/>
      <c r="E35" s="223"/>
      <c r="F35" s="223"/>
      <c r="G35" s="223"/>
      <c r="H35" s="223"/>
      <c r="I35" s="223"/>
      <c r="J35" s="223"/>
      <c r="K35" s="224"/>
      <c r="L35" s="97"/>
      <c r="M35" s="97"/>
      <c r="N35" s="97"/>
      <c r="O35" s="97"/>
      <c r="P35" s="97"/>
      <c r="Q35" s="97"/>
    </row>
    <row r="36" spans="1:17" s="96" customFormat="1" ht="18" customHeight="1" x14ac:dyDescent="0.25">
      <c r="A36" s="170">
        <v>33</v>
      </c>
      <c r="B36" s="222"/>
      <c r="C36" s="223"/>
      <c r="D36" s="223"/>
      <c r="E36" s="223"/>
      <c r="F36" s="223"/>
      <c r="G36" s="223"/>
      <c r="H36" s="223"/>
      <c r="I36" s="223"/>
      <c r="J36" s="223"/>
      <c r="K36" s="224"/>
      <c r="L36" s="97"/>
      <c r="M36" s="97"/>
      <c r="N36" s="97"/>
      <c r="O36" s="97"/>
      <c r="P36" s="97"/>
      <c r="Q36" s="97"/>
    </row>
    <row r="37" spans="1:17" s="96" customFormat="1" ht="18" customHeight="1" x14ac:dyDescent="0.25">
      <c r="A37" s="170">
        <v>34</v>
      </c>
      <c r="B37" s="222"/>
      <c r="C37" s="223"/>
      <c r="D37" s="223"/>
      <c r="E37" s="223"/>
      <c r="F37" s="223"/>
      <c r="G37" s="223"/>
      <c r="H37" s="223"/>
      <c r="I37" s="223"/>
      <c r="J37" s="223"/>
      <c r="K37" s="224"/>
      <c r="L37" s="97"/>
      <c r="M37" s="97"/>
      <c r="N37" s="97"/>
      <c r="O37" s="97"/>
      <c r="P37" s="97"/>
      <c r="Q37" s="97"/>
    </row>
    <row r="38" spans="1:17" s="96" customFormat="1" ht="18" customHeight="1" x14ac:dyDescent="0.25">
      <c r="A38" s="170">
        <v>35</v>
      </c>
      <c r="B38" s="222"/>
      <c r="C38" s="223"/>
      <c r="D38" s="223"/>
      <c r="E38" s="223"/>
      <c r="F38" s="223"/>
      <c r="G38" s="223"/>
      <c r="H38" s="223"/>
      <c r="I38" s="223"/>
      <c r="J38" s="223"/>
      <c r="K38" s="224"/>
      <c r="L38" s="97"/>
      <c r="M38" s="97"/>
      <c r="N38" s="97"/>
      <c r="O38" s="97"/>
      <c r="P38" s="97"/>
      <c r="Q38" s="97"/>
    </row>
    <row r="39" spans="1:17" s="96" customFormat="1" x14ac:dyDescent="0.25">
      <c r="A39" s="170">
        <v>36</v>
      </c>
      <c r="B39" s="222"/>
      <c r="C39" s="223"/>
      <c r="D39" s="223"/>
      <c r="E39" s="223"/>
      <c r="F39" s="223"/>
      <c r="G39" s="223"/>
      <c r="H39" s="223"/>
      <c r="I39" s="223"/>
      <c r="J39" s="223"/>
      <c r="K39" s="224"/>
      <c r="L39" s="97"/>
      <c r="M39" s="97"/>
      <c r="N39" s="97"/>
      <c r="O39" s="97"/>
      <c r="P39" s="97"/>
      <c r="Q39" s="97"/>
    </row>
    <row r="40" spans="1:17" s="96" customFormat="1" x14ac:dyDescent="0.25">
      <c r="A40" s="170">
        <v>37</v>
      </c>
      <c r="B40" s="222"/>
      <c r="C40" s="223"/>
      <c r="D40" s="223"/>
      <c r="E40" s="223"/>
      <c r="F40" s="223"/>
      <c r="G40" s="223"/>
      <c r="H40" s="223"/>
      <c r="I40" s="223"/>
      <c r="J40" s="223"/>
      <c r="K40" s="224"/>
      <c r="L40" s="97"/>
      <c r="M40" s="97"/>
      <c r="N40" s="97"/>
      <c r="O40" s="97"/>
      <c r="P40" s="97"/>
      <c r="Q40" s="97"/>
    </row>
    <row r="41" spans="1:17" s="96" customFormat="1" x14ac:dyDescent="0.25">
      <c r="A41" s="170">
        <v>38</v>
      </c>
      <c r="B41" s="222"/>
      <c r="C41" s="223"/>
      <c r="D41" s="223"/>
      <c r="E41" s="223"/>
      <c r="F41" s="223"/>
      <c r="G41" s="223"/>
      <c r="H41" s="223"/>
      <c r="I41" s="223"/>
      <c r="J41" s="223"/>
      <c r="K41" s="224"/>
      <c r="L41" s="97"/>
      <c r="M41" s="97"/>
      <c r="N41" s="97"/>
      <c r="O41" s="97"/>
      <c r="P41" s="97"/>
      <c r="Q41" s="97"/>
    </row>
    <row r="42" spans="1:17" s="96" customFormat="1" x14ac:dyDescent="0.25">
      <c r="A42" s="170">
        <v>39</v>
      </c>
      <c r="B42" s="222"/>
      <c r="C42" s="223"/>
      <c r="D42" s="223"/>
      <c r="E42" s="223"/>
      <c r="F42" s="223"/>
      <c r="G42" s="223"/>
      <c r="H42" s="223"/>
      <c r="I42" s="223"/>
      <c r="J42" s="223"/>
      <c r="K42" s="224"/>
      <c r="L42" s="97"/>
      <c r="M42" s="97"/>
      <c r="N42" s="97"/>
      <c r="O42" s="97"/>
      <c r="P42" s="97"/>
      <c r="Q42" s="97"/>
    </row>
    <row r="43" spans="1:17" s="96" customFormat="1" x14ac:dyDescent="0.25">
      <c r="A43" s="170">
        <v>40</v>
      </c>
      <c r="B43" s="222"/>
      <c r="C43" s="223"/>
      <c r="D43" s="223"/>
      <c r="E43" s="223"/>
      <c r="F43" s="223"/>
      <c r="G43" s="223"/>
      <c r="H43" s="223"/>
      <c r="I43" s="223"/>
      <c r="J43" s="223"/>
      <c r="K43" s="224"/>
      <c r="L43" s="97"/>
      <c r="M43" s="97"/>
      <c r="N43" s="97"/>
      <c r="O43" s="97"/>
      <c r="P43" s="97"/>
      <c r="Q43" s="97"/>
    </row>
    <row r="44" spans="1:17" s="96" customFormat="1" x14ac:dyDescent="0.25">
      <c r="A44" s="170">
        <v>41</v>
      </c>
      <c r="B44" s="222"/>
      <c r="C44" s="223"/>
      <c r="D44" s="223"/>
      <c r="E44" s="223"/>
      <c r="F44" s="223"/>
      <c r="G44" s="223"/>
      <c r="H44" s="223"/>
      <c r="I44" s="223"/>
      <c r="J44" s="223"/>
      <c r="K44" s="224"/>
      <c r="L44" s="97"/>
      <c r="M44" s="97"/>
      <c r="N44" s="97"/>
      <c r="O44" s="97"/>
      <c r="P44" s="97"/>
      <c r="Q44" s="97"/>
    </row>
    <row r="45" spans="1:17" s="96" customFormat="1" x14ac:dyDescent="0.25">
      <c r="A45" s="170">
        <v>42</v>
      </c>
      <c r="B45" s="222"/>
      <c r="C45" s="223"/>
      <c r="D45" s="223"/>
      <c r="E45" s="223"/>
      <c r="F45" s="223"/>
      <c r="G45" s="223"/>
      <c r="H45" s="223"/>
      <c r="I45" s="223"/>
      <c r="J45" s="223"/>
      <c r="K45" s="224"/>
      <c r="L45" s="97"/>
      <c r="M45" s="97"/>
      <c r="N45" s="97"/>
      <c r="O45" s="97"/>
      <c r="P45" s="97"/>
      <c r="Q45" s="97"/>
    </row>
    <row r="46" spans="1:17" s="96" customFormat="1" x14ac:dyDescent="0.25">
      <c r="A46" s="170">
        <v>43</v>
      </c>
      <c r="B46" s="222"/>
      <c r="C46" s="223"/>
      <c r="D46" s="223"/>
      <c r="E46" s="223"/>
      <c r="F46" s="223"/>
      <c r="G46" s="223"/>
      <c r="H46" s="223"/>
      <c r="I46" s="223"/>
      <c r="J46" s="223"/>
      <c r="K46" s="224"/>
      <c r="L46" s="97"/>
      <c r="M46" s="97"/>
      <c r="N46" s="97"/>
      <c r="O46" s="97"/>
      <c r="P46" s="97"/>
      <c r="Q46" s="97"/>
    </row>
    <row r="47" spans="1:17" s="96" customFormat="1" x14ac:dyDescent="0.25">
      <c r="A47" s="170">
        <v>44</v>
      </c>
      <c r="B47" s="222"/>
      <c r="C47" s="223"/>
      <c r="D47" s="223"/>
      <c r="E47" s="223"/>
      <c r="F47" s="223"/>
      <c r="G47" s="223"/>
      <c r="H47" s="223"/>
      <c r="I47" s="223"/>
      <c r="J47" s="223"/>
      <c r="K47" s="224"/>
      <c r="L47" s="97"/>
      <c r="M47" s="97"/>
      <c r="N47" s="97"/>
      <c r="O47" s="97"/>
      <c r="P47" s="97"/>
      <c r="Q47" s="97"/>
    </row>
    <row r="48" spans="1:17" s="96" customFormat="1" x14ac:dyDescent="0.25">
      <c r="A48" s="170">
        <v>45</v>
      </c>
      <c r="B48" s="222"/>
      <c r="C48" s="223"/>
      <c r="D48" s="223"/>
      <c r="E48" s="223"/>
      <c r="F48" s="223"/>
      <c r="G48" s="223"/>
      <c r="H48" s="223"/>
      <c r="I48" s="223"/>
      <c r="J48" s="223"/>
      <c r="K48" s="224"/>
      <c r="L48" s="97"/>
      <c r="M48" s="97"/>
      <c r="N48" s="97"/>
      <c r="O48" s="97"/>
      <c r="P48" s="97"/>
      <c r="Q48" s="97"/>
    </row>
    <row r="49" spans="1:17" s="96" customFormat="1" x14ac:dyDescent="0.25">
      <c r="A49" s="170">
        <v>46</v>
      </c>
      <c r="B49" s="222"/>
      <c r="C49" s="223"/>
      <c r="D49" s="223"/>
      <c r="E49" s="223"/>
      <c r="F49" s="223"/>
      <c r="G49" s="223"/>
      <c r="H49" s="223"/>
      <c r="I49" s="223"/>
      <c r="J49" s="223"/>
      <c r="K49" s="224"/>
      <c r="L49" s="97"/>
      <c r="M49" s="97"/>
      <c r="N49" s="97"/>
      <c r="O49" s="97"/>
      <c r="P49" s="97"/>
      <c r="Q49" s="97"/>
    </row>
    <row r="50" spans="1:17" s="96" customFormat="1" x14ac:dyDescent="0.25">
      <c r="A50" s="170">
        <v>47</v>
      </c>
      <c r="B50" s="222"/>
      <c r="C50" s="223"/>
      <c r="D50" s="223"/>
      <c r="E50" s="223"/>
      <c r="F50" s="223"/>
      <c r="G50" s="223"/>
      <c r="H50" s="223"/>
      <c r="I50" s="223"/>
      <c r="J50" s="223"/>
      <c r="K50" s="224"/>
      <c r="L50" s="97"/>
      <c r="M50" s="97"/>
      <c r="N50" s="97"/>
      <c r="O50" s="97"/>
      <c r="P50" s="97"/>
      <c r="Q50" s="97"/>
    </row>
    <row r="51" spans="1:17" s="96" customFormat="1" x14ac:dyDescent="0.25">
      <c r="A51" s="170">
        <v>48</v>
      </c>
      <c r="B51" s="222"/>
      <c r="C51" s="223"/>
      <c r="D51" s="223"/>
      <c r="E51" s="223"/>
      <c r="F51" s="223"/>
      <c r="G51" s="223"/>
      <c r="H51" s="223"/>
      <c r="I51" s="223"/>
      <c r="J51" s="223"/>
      <c r="K51" s="224"/>
      <c r="L51" s="97"/>
      <c r="M51" s="97"/>
      <c r="N51" s="97"/>
      <c r="O51" s="97"/>
      <c r="P51" s="97"/>
      <c r="Q51" s="97"/>
    </row>
    <row r="52" spans="1:17" s="96" customFormat="1" x14ac:dyDescent="0.25">
      <c r="A52" s="170">
        <v>49</v>
      </c>
      <c r="B52" s="222"/>
      <c r="C52" s="223"/>
      <c r="D52" s="223"/>
      <c r="E52" s="223"/>
      <c r="F52" s="223"/>
      <c r="G52" s="223"/>
      <c r="H52" s="223"/>
      <c r="I52" s="223"/>
      <c r="J52" s="223"/>
      <c r="K52" s="224"/>
      <c r="L52" s="97"/>
      <c r="M52" s="97"/>
      <c r="N52" s="97"/>
      <c r="O52" s="97"/>
      <c r="P52" s="97"/>
      <c r="Q52" s="97"/>
    </row>
    <row r="53" spans="1:17" s="96" customFormat="1" x14ac:dyDescent="0.25">
      <c r="A53" s="170">
        <v>50</v>
      </c>
      <c r="B53" s="222"/>
      <c r="C53" s="223"/>
      <c r="D53" s="223"/>
      <c r="E53" s="223"/>
      <c r="F53" s="223"/>
      <c r="G53" s="223"/>
      <c r="H53" s="223"/>
      <c r="I53" s="223"/>
      <c r="J53" s="223"/>
      <c r="K53" s="224"/>
      <c r="L53" s="97"/>
      <c r="M53" s="97"/>
      <c r="N53" s="97"/>
      <c r="O53" s="97"/>
      <c r="P53" s="97"/>
      <c r="Q53" s="97"/>
    </row>
    <row r="54" spans="1:17" x14ac:dyDescent="0.7">
      <c r="A54" s="170">
        <v>51</v>
      </c>
      <c r="B54" s="222"/>
      <c r="C54" s="223"/>
      <c r="D54" s="223"/>
      <c r="E54" s="223"/>
      <c r="F54" s="223"/>
      <c r="G54" s="223"/>
      <c r="H54" s="223"/>
      <c r="I54" s="223"/>
      <c r="J54" s="223"/>
      <c r="K54" s="224"/>
    </row>
    <row r="55" spans="1:17" x14ac:dyDescent="0.7">
      <c r="A55" s="170">
        <v>52</v>
      </c>
      <c r="B55" s="222"/>
      <c r="C55" s="223"/>
      <c r="D55" s="223"/>
      <c r="E55" s="223"/>
      <c r="F55" s="223"/>
      <c r="G55" s="223"/>
      <c r="H55" s="223"/>
      <c r="I55" s="223"/>
      <c r="J55" s="223"/>
      <c r="K55" s="224"/>
    </row>
    <row r="56" spans="1:17" x14ac:dyDescent="0.7">
      <c r="A56" s="170">
        <v>53</v>
      </c>
      <c r="B56" s="222"/>
      <c r="C56" s="223"/>
      <c r="D56" s="223"/>
      <c r="E56" s="223"/>
      <c r="F56" s="223"/>
      <c r="G56" s="223"/>
      <c r="H56" s="223"/>
      <c r="I56" s="223"/>
      <c r="J56" s="223"/>
      <c r="K56" s="224"/>
    </row>
    <row r="57" spans="1:17" x14ac:dyDescent="0.7">
      <c r="A57" s="170">
        <v>54</v>
      </c>
      <c r="B57" s="222"/>
      <c r="C57" s="223"/>
      <c r="D57" s="223"/>
      <c r="E57" s="223"/>
      <c r="F57" s="223"/>
      <c r="G57" s="223"/>
      <c r="H57" s="223"/>
      <c r="I57" s="223"/>
      <c r="J57" s="223"/>
      <c r="K57" s="224"/>
    </row>
    <row r="58" spans="1:17" x14ac:dyDescent="0.7">
      <c r="A58" s="170">
        <v>55</v>
      </c>
      <c r="B58" s="222"/>
      <c r="C58" s="223"/>
      <c r="D58" s="223"/>
      <c r="E58" s="223"/>
      <c r="F58" s="223"/>
      <c r="G58" s="223"/>
      <c r="H58" s="223"/>
      <c r="I58" s="223"/>
      <c r="J58" s="223"/>
      <c r="K58" s="224"/>
    </row>
    <row r="59" spans="1:17" x14ac:dyDescent="0.7">
      <c r="A59" s="170">
        <v>56</v>
      </c>
      <c r="B59" s="222"/>
      <c r="C59" s="223"/>
      <c r="D59" s="223"/>
      <c r="E59" s="223"/>
      <c r="F59" s="223"/>
      <c r="G59" s="223"/>
      <c r="H59" s="223"/>
      <c r="I59" s="223"/>
      <c r="J59" s="223"/>
      <c r="K59" s="224"/>
    </row>
    <row r="60" spans="1:17" x14ac:dyDescent="0.7">
      <c r="A60" s="170">
        <v>57</v>
      </c>
      <c r="B60" s="222"/>
      <c r="C60" s="223"/>
      <c r="D60" s="223"/>
      <c r="E60" s="223"/>
      <c r="F60" s="223"/>
      <c r="G60" s="223"/>
      <c r="H60" s="223"/>
      <c r="I60" s="223"/>
      <c r="J60" s="223"/>
      <c r="K60" s="224"/>
    </row>
    <row r="61" spans="1:17" x14ac:dyDescent="0.7">
      <c r="A61" s="170">
        <v>58</v>
      </c>
      <c r="B61" s="222"/>
      <c r="C61" s="223"/>
      <c r="D61" s="223"/>
      <c r="E61" s="223"/>
      <c r="F61" s="223"/>
      <c r="G61" s="223"/>
      <c r="H61" s="223"/>
      <c r="I61" s="223"/>
      <c r="J61" s="223"/>
      <c r="K61" s="224"/>
    </row>
    <row r="62" spans="1:17" x14ac:dyDescent="0.7">
      <c r="A62" s="170">
        <v>59</v>
      </c>
      <c r="B62" s="222"/>
      <c r="C62" s="223"/>
      <c r="D62" s="223"/>
      <c r="E62" s="223"/>
      <c r="F62" s="223"/>
      <c r="G62" s="223"/>
      <c r="H62" s="223"/>
      <c r="I62" s="223"/>
      <c r="J62" s="223"/>
      <c r="K62" s="224"/>
    </row>
    <row r="63" spans="1:17" x14ac:dyDescent="0.7">
      <c r="A63" s="170">
        <v>60</v>
      </c>
      <c r="B63" s="222"/>
      <c r="C63" s="223"/>
      <c r="D63" s="223"/>
      <c r="E63" s="223"/>
      <c r="F63" s="223"/>
      <c r="G63" s="223"/>
      <c r="H63" s="223"/>
      <c r="I63" s="223"/>
      <c r="J63" s="223"/>
      <c r="K63" s="224"/>
    </row>
    <row r="64" spans="1:17" x14ac:dyDescent="0.7">
      <c r="A64" s="170">
        <v>61</v>
      </c>
      <c r="B64" s="222"/>
      <c r="C64" s="223"/>
      <c r="D64" s="223"/>
      <c r="E64" s="223"/>
      <c r="F64" s="223"/>
      <c r="G64" s="223"/>
      <c r="H64" s="223"/>
      <c r="I64" s="223"/>
      <c r="J64" s="223"/>
      <c r="K64" s="224"/>
    </row>
    <row r="65" spans="1:11" x14ac:dyDescent="0.7">
      <c r="A65" s="170">
        <v>62</v>
      </c>
      <c r="B65" s="222"/>
      <c r="C65" s="223"/>
      <c r="D65" s="223"/>
      <c r="E65" s="223"/>
      <c r="F65" s="223"/>
      <c r="G65" s="223"/>
      <c r="H65" s="223"/>
      <c r="I65" s="223"/>
      <c r="J65" s="223"/>
      <c r="K65" s="224"/>
    </row>
    <row r="66" spans="1:11" x14ac:dyDescent="0.7">
      <c r="A66" s="170">
        <v>63</v>
      </c>
      <c r="B66" s="222"/>
      <c r="C66" s="223"/>
      <c r="D66" s="223"/>
      <c r="E66" s="223"/>
      <c r="F66" s="223"/>
      <c r="G66" s="223"/>
      <c r="H66" s="223"/>
      <c r="I66" s="223"/>
      <c r="J66" s="223"/>
      <c r="K66" s="224"/>
    </row>
    <row r="67" spans="1:11" x14ac:dyDescent="0.7">
      <c r="A67" s="170">
        <v>64</v>
      </c>
      <c r="B67" s="222"/>
      <c r="C67" s="223"/>
      <c r="D67" s="223"/>
      <c r="E67" s="223"/>
      <c r="F67" s="223"/>
      <c r="G67" s="223"/>
      <c r="H67" s="223"/>
      <c r="I67" s="223"/>
      <c r="J67" s="223"/>
      <c r="K67" s="224"/>
    </row>
  </sheetData>
  <protectedRanges>
    <protectedRange sqref="A3:K67" name="ช่วง2"/>
  </protectedRanges>
  <mergeCells count="65">
    <mergeCell ref="B65:K65"/>
    <mergeCell ref="B66:K66"/>
    <mergeCell ref="B67:K67"/>
    <mergeCell ref="B60:K60"/>
    <mergeCell ref="B61:K61"/>
    <mergeCell ref="B62:K62"/>
    <mergeCell ref="B63:K63"/>
    <mergeCell ref="B64:K64"/>
    <mergeCell ref="B55:K55"/>
    <mergeCell ref="B56:K56"/>
    <mergeCell ref="B57:K57"/>
    <mergeCell ref="B58:K58"/>
    <mergeCell ref="B59:K59"/>
    <mergeCell ref="B50:K50"/>
    <mergeCell ref="B51:K51"/>
    <mergeCell ref="B52:K52"/>
    <mergeCell ref="B53:K53"/>
    <mergeCell ref="B54:K54"/>
    <mergeCell ref="B45:K45"/>
    <mergeCell ref="B46:K46"/>
    <mergeCell ref="B47:K47"/>
    <mergeCell ref="B48:K48"/>
    <mergeCell ref="B49:K49"/>
    <mergeCell ref="B40:K40"/>
    <mergeCell ref="B41:K41"/>
    <mergeCell ref="B42:K42"/>
    <mergeCell ref="B43:K43"/>
    <mergeCell ref="B44:K44"/>
    <mergeCell ref="B3:K3"/>
    <mergeCell ref="B4:K4"/>
    <mergeCell ref="B5:K5"/>
    <mergeCell ref="B6:K6"/>
    <mergeCell ref="B7:K7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38:K38"/>
    <mergeCell ref="B39:K39"/>
    <mergeCell ref="B32:K32"/>
    <mergeCell ref="B33:K33"/>
    <mergeCell ref="B34:K34"/>
    <mergeCell ref="B35:K35"/>
    <mergeCell ref="B36:K36"/>
    <mergeCell ref="B37:K37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P8" sqref="P8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n3BRdQF/im5Gy6tO2IkcjZrQg0snIpsd4U8f6Q8C2JL1VIPCFPh56p8R/qQE5xcrjrhZk+FJROKd0ceYauWjgg==" saltValue="hGW2HALal6vIBj8CAHpP9w==" spinCount="100000" sheet="1" objects="1" scenarios="1"/>
  <protectedRanges>
    <protectedRange sqref="G4:AC40" name="ช่วง2"/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hs+2FJS9ihC+hd43c87NCCa4MGQleDtJbVVaw5VetRRHgWZflKVQGPor37G7PcigSmzBnNeViblYpJr4o751w==" saltValue="LFjKflYOmP5l7pp0NyasX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3950</v>
      </c>
      <c r="C9" s="88" t="str">
        <f>ข้อมูลนักเรียน!C3</f>
        <v>ด.ช.</v>
      </c>
      <c r="D9" s="89" t="str">
        <f>ข้อมูลนักเรียน!D3</f>
        <v>คุณากร</v>
      </c>
      <c r="E9" s="89" t="str">
        <f>ข้อมูลนักเรียน!E3</f>
        <v>เขตจักรวาล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3956</v>
      </c>
      <c r="C10" s="88" t="str">
        <f>ข้อมูลนักเรียน!C4</f>
        <v>ด.ช.</v>
      </c>
      <c r="D10" s="89" t="str">
        <f>ข้อมูลนักเรียน!D4</f>
        <v>ปวีณ</v>
      </c>
      <c r="E10" s="89" t="str">
        <f>ข้อมูลนักเรียน!E4</f>
        <v>กุลแอะ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4074</v>
      </c>
      <c r="C11" s="88" t="str">
        <f>ข้อมูลนักเรียน!C5</f>
        <v>ด.ช.</v>
      </c>
      <c r="D11" s="89" t="str">
        <f>ข้อมูลนักเรียน!D5</f>
        <v>ชนาธิป</v>
      </c>
      <c r="E11" s="89" t="str">
        <f>ข้อมูลนักเรียน!E5</f>
        <v>แซ่สง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3952</v>
      </c>
      <c r="C12" s="88" t="str">
        <f>ข้อมูลนักเรียน!C6</f>
        <v>ด.ญ.</v>
      </c>
      <c r="D12" s="89" t="str">
        <f>ข้อมูลนักเรียน!D6</f>
        <v>ธัญชนก</v>
      </c>
      <c r="E12" s="89" t="str">
        <f>ข้อมูลนักเรียน!E6</f>
        <v>มาโส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3953</v>
      </c>
      <c r="C13" s="88" t="str">
        <f>ข้อมูลนักเรียน!C7</f>
        <v>ด.ญ.</v>
      </c>
      <c r="D13" s="89" t="str">
        <f>ข้อมูลนักเรียน!D7</f>
        <v>วิไลพร</v>
      </c>
      <c r="E13" s="89" t="str">
        <f>ข้อมูลนักเรียน!E7</f>
        <v>เสริมวิเศษ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3957</v>
      </c>
      <c r="C14" s="88" t="str">
        <f>ข้อมูลนักเรียน!C8</f>
        <v>ด.ญ.</v>
      </c>
      <c r="D14" s="89" t="str">
        <f>ข้อมูลนักเรียน!D8</f>
        <v>วรัชยา</v>
      </c>
      <c r="E14" s="89" t="str">
        <f>ข้อมูลนักเรียน!E8</f>
        <v>ไชโย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3958</v>
      </c>
      <c r="C15" s="88" t="str">
        <f>ข้อมูลนักเรียน!C9</f>
        <v>ด.ญ.</v>
      </c>
      <c r="D15" s="89" t="str">
        <f>ข้อมูลนักเรียน!D9</f>
        <v>กัญญาพัฒน์</v>
      </c>
      <c r="E15" s="89" t="str">
        <f>ข้อมูลนักเรียน!E9</f>
        <v>จันทร์เนตร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4075</v>
      </c>
      <c r="C16" s="88" t="str">
        <f>ข้อมูลนักเรียน!C10</f>
        <v>ด.ญ.</v>
      </c>
      <c r="D16" s="89" t="str">
        <f>ข้อมูลนักเรียน!D10</f>
        <v>ชนัญธิดา</v>
      </c>
      <c r="E16" s="89" t="str">
        <f>ข้อมูลนักเรียน!E10</f>
        <v>วันไชย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MuXPNHn4FOoVrlZU126fTI/YN+qdXrjCYYvG9lE57aW5av5xJi6utMKpgLAs8mervKxSGuXaGMYIHbpEr6tWXw==" saltValue="RJd8piMLFCxjQ+NDLE/qz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16</vt:i4>
      </vt:variant>
    </vt:vector>
  </HeadingPairs>
  <TitlesOfParts>
    <vt:vector size="40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ข้อมูลพื้นฐาน!Print_Area</vt:lpstr>
      <vt:lpstr>'คะแนนตัวชี้วัดเทอม1 หน้า1'!Print_Area</vt:lpstr>
      <vt:lpstr>'คะแนนตัวชี้วัดเทอม2 หน้า1'!Print_Area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2023-12-05T08:25:59Z</cp:lastPrinted>
  <dcterms:created xsi:type="dcterms:W3CDTF">2023-10-19T11:37:38Z</dcterms:created>
  <dcterms:modified xsi:type="dcterms:W3CDTF">2023-12-10T07:14:46Z</dcterms:modified>
</cp:coreProperties>
</file>