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codeName="เวิร์กบุ๊กนี้" defaultThemeVersion="166925"/>
  <mc:AlternateContent xmlns:mc="http://schemas.openxmlformats.org/markup-compatibility/2006">
    <mc:Choice Requires="x15">
      <x15ac:absPath xmlns:x15ac="http://schemas.microsoft.com/office/spreadsheetml/2010/11/ac" url="I:\My Drive\งานทะเบียนวัดและประเมินผล\ปีการศึกษา 2566\ปพ.5 ภาคเรียนที่ 2\ประถม\"/>
    </mc:Choice>
  </mc:AlternateContent>
  <xr:revisionPtr revIDLastSave="0" documentId="13_ncr:1_{1B2FF6C3-E23D-43DD-9562-BE46A4125A47}" xr6:coauthVersionLast="47" xr6:coauthVersionMax="47" xr10:uidLastSave="{00000000-0000-0000-0000-000000000000}"/>
  <bookViews>
    <workbookView xWindow="-108" yWindow="-108" windowWidth="23256" windowHeight="12456" tabRatio="904" xr2:uid="{51352636-9B58-49D7-96B9-BD311C4CBC11}"/>
  </bookViews>
  <sheets>
    <sheet name="หน้าหลัก" sheetId="1" r:id="rId1"/>
    <sheet name="ข้อมูลพื้นฐาน" sheetId="3" r:id="rId2"/>
    <sheet name="รายชื่อครู" sheetId="4" r:id="rId3"/>
    <sheet name="ข้อมูลนักเรียน" sheetId="5" r:id="rId4"/>
    <sheet name="ปก" sheetId="14" r:id="rId5"/>
    <sheet name="ตัวชี้วัด" sheetId="27" r:id="rId6"/>
    <sheet name="เวลาเรียนเทอม1.1" sheetId="6" r:id="rId7"/>
    <sheet name="เวลาเรียนเทอม1.2" sheetId="47" r:id="rId8"/>
    <sheet name="เวลาเรียนเทอม1.3" sheetId="48" r:id="rId9"/>
    <sheet name="เวลาเรียนเทอม1.4" sheetId="49" r:id="rId10"/>
    <sheet name="เวลาเรียนเทอม1.5" sheetId="50" r:id="rId11"/>
    <sheet name="เวลาเรียนเทอม2.1" sheetId="51" r:id="rId12"/>
    <sheet name="เวลาเรียนเทอม2.2" sheetId="52" r:id="rId13"/>
    <sheet name="เวลาเรียนเทอม2.3" sheetId="53" r:id="rId14"/>
    <sheet name="เวลาเรียนเทอม2.4" sheetId="54" r:id="rId15"/>
    <sheet name="เวลาเรียนเทอม2.5" sheetId="55" r:id="rId16"/>
    <sheet name="สรุปเวลาเรียน" sheetId="12" r:id="rId17"/>
    <sheet name="คะแนนตัวชี้วัดเทอม1 หน้า1" sheetId="15" r:id="rId18"/>
    <sheet name="คะแนนตัวชี้วัดเทอม1 หน้า2" sheetId="58" r:id="rId19"/>
    <sheet name="คะแนนตัวชี้วัดเทอม2 หน้า1" sheetId="59" r:id="rId20"/>
    <sheet name="คะแนนตัวชี้วัดเทอม2 หน้า2" sheetId="57" r:id="rId21"/>
    <sheet name="สรุปผลการเรียน" sheetId="20" r:id="rId22"/>
    <sheet name="การอ่านคิดวิเคราะห์" sheetId="21" r:id="rId23"/>
    <sheet name="คุณลักษณะอันพึงประสงค์" sheetId="23" r:id="rId24"/>
  </sheets>
  <definedNames>
    <definedName name="_xlnm.Print_Area" localSheetId="1">ข้อมูลพื้นฐาน!$A$1:$D$22</definedName>
    <definedName name="_xlnm.Print_Area" localSheetId="17">'คะแนนตัวชี้วัดเทอม1 หน้า1'!$A$1:$AB$39</definedName>
    <definedName name="_xlnm.Print_Area" localSheetId="19">'คะแนนตัวชี้วัดเทอม2 หน้า1'!$A$1:$AB$39</definedName>
    <definedName name="_xlnm.Print_Area" localSheetId="4">ปก!$A$1:$K$38</definedName>
    <definedName name="_xlnm.Print_Area" localSheetId="6">เวลาเรียนเทอม1.1!$A$1:$AC$40</definedName>
    <definedName name="_xlnm.Print_Area" localSheetId="7">เวลาเรียนเทอม1.2!$A$1:$AC$40</definedName>
    <definedName name="_xlnm.Print_Area" localSheetId="8">เวลาเรียนเทอม1.3!$A$1:$AC$40</definedName>
    <definedName name="_xlnm.Print_Area" localSheetId="9">เวลาเรียนเทอม1.4!$A$1:$AC$40</definedName>
    <definedName name="_xlnm.Print_Area" localSheetId="10">เวลาเรียนเทอม1.5!$A$1:$X$40</definedName>
    <definedName name="_xlnm.Print_Area" localSheetId="11">เวลาเรียนเทอม2.1!$A$1:$AC$40</definedName>
    <definedName name="_xlnm.Print_Area" localSheetId="12">เวลาเรียนเทอม2.2!$A$1:$AC$40</definedName>
    <definedName name="_xlnm.Print_Area" localSheetId="13">เวลาเรียนเทอม2.3!$A$1:$AC$40</definedName>
    <definedName name="_xlnm.Print_Area" localSheetId="14">เวลาเรียนเทอม2.4!$A$1:$AC$40</definedName>
    <definedName name="_xlnm.Print_Area" localSheetId="15">เวลาเรียนเทอม2.5!$A$1:$X$40</definedName>
    <definedName name="_xlnm.Print_Area" localSheetId="21">สรุปผลการเรียน!$A$1:$M$41</definedName>
    <definedName name="_xlnm.Print_Titles" localSheetId="5">ตัวชี้วัด!$3:$3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0" i="3" l="1"/>
  <c r="J21" i="21"/>
  <c r="J22" i="21"/>
  <c r="J23" i="21"/>
  <c r="J24" i="21"/>
  <c r="J25" i="21"/>
  <c r="J26" i="21"/>
  <c r="J27" i="21"/>
  <c r="J28" i="21"/>
  <c r="J29" i="21"/>
  <c r="J30" i="21"/>
  <c r="J31" i="21"/>
  <c r="J32" i="21"/>
  <c r="J33" i="21"/>
  <c r="J34" i="21"/>
  <c r="J35" i="21"/>
  <c r="J36" i="21"/>
  <c r="J37" i="21"/>
  <c r="J38" i="21"/>
  <c r="J39" i="21"/>
  <c r="J40" i="21"/>
  <c r="I9" i="21"/>
  <c r="J9" i="21" s="1"/>
  <c r="I10" i="21"/>
  <c r="J10" i="21" s="1"/>
  <c r="I11" i="21"/>
  <c r="J11" i="21" s="1"/>
  <c r="I12" i="21"/>
  <c r="J12" i="21" s="1"/>
  <c r="I13" i="21"/>
  <c r="J13" i="21" s="1"/>
  <c r="I14" i="21"/>
  <c r="J14" i="21" s="1"/>
  <c r="I15" i="21"/>
  <c r="J15" i="21" s="1"/>
  <c r="I16" i="21"/>
  <c r="J16" i="21" s="1"/>
  <c r="I17" i="21"/>
  <c r="J17" i="21" s="1"/>
  <c r="I18" i="21"/>
  <c r="J18" i="21" s="1"/>
  <c r="I19" i="21"/>
  <c r="J19" i="21" s="1"/>
  <c r="I20" i="21"/>
  <c r="J20" i="21" s="1"/>
  <c r="I21" i="21"/>
  <c r="I22" i="21"/>
  <c r="I23" i="21"/>
  <c r="I24" i="21"/>
  <c r="I25" i="21"/>
  <c r="I26" i="21"/>
  <c r="I27" i="21"/>
  <c r="I28" i="21"/>
  <c r="I29" i="21"/>
  <c r="I30" i="21"/>
  <c r="I31" i="21"/>
  <c r="I32" i="21"/>
  <c r="I33" i="21"/>
  <c r="I34" i="21"/>
  <c r="I35" i="21"/>
  <c r="I36" i="21"/>
  <c r="I37" i="21"/>
  <c r="I38" i="21"/>
  <c r="I39" i="21"/>
  <c r="I40" i="21"/>
  <c r="I8" i="21"/>
  <c r="J8" i="21" s="1"/>
  <c r="AA20" i="57" l="1"/>
  <c r="AA21" i="57"/>
  <c r="AA22" i="57"/>
  <c r="AA23" i="57"/>
  <c r="AA24" i="57"/>
  <c r="AA25" i="57"/>
  <c r="AA26" i="57"/>
  <c r="AA27" i="57"/>
  <c r="AA28" i="57"/>
  <c r="I30" i="20" s="1"/>
  <c r="AA29" i="57"/>
  <c r="AA30" i="57"/>
  <c r="AA31" i="57"/>
  <c r="I33" i="20" s="1"/>
  <c r="AA32" i="57"/>
  <c r="AA33" i="57"/>
  <c r="AA34" i="57"/>
  <c r="AA35" i="57"/>
  <c r="AA36" i="57"/>
  <c r="AA37" i="57"/>
  <c r="AA38" i="57"/>
  <c r="AA39" i="57"/>
  <c r="AA20" i="58"/>
  <c r="F22" i="20" s="1"/>
  <c r="AA21" i="58"/>
  <c r="F23" i="20" s="1"/>
  <c r="AA22" i="58"/>
  <c r="F24" i="20" s="1"/>
  <c r="AA23" i="58"/>
  <c r="AA24" i="58"/>
  <c r="AA25" i="58"/>
  <c r="AA26" i="58"/>
  <c r="AA27" i="58"/>
  <c r="F29" i="20" s="1"/>
  <c r="AA28" i="58"/>
  <c r="F30" i="20" s="1"/>
  <c r="AA29" i="58"/>
  <c r="F31" i="20" s="1"/>
  <c r="AA30" i="58"/>
  <c r="F32" i="20" s="1"/>
  <c r="AA31" i="58"/>
  <c r="AA32" i="58"/>
  <c r="AA33" i="58"/>
  <c r="AA34" i="58"/>
  <c r="AA35" i="58"/>
  <c r="AA36" i="58"/>
  <c r="AA37" i="58"/>
  <c r="F39" i="20" s="1"/>
  <c r="AA38" i="58"/>
  <c r="AA39" i="58"/>
  <c r="F27" i="20"/>
  <c r="F38" i="20"/>
  <c r="F41" i="20"/>
  <c r="K2" i="27"/>
  <c r="J6" i="14"/>
  <c r="F6" i="14"/>
  <c r="I22" i="20"/>
  <c r="I23" i="20"/>
  <c r="I24" i="20"/>
  <c r="I25" i="20"/>
  <c r="I26" i="20"/>
  <c r="I27" i="20"/>
  <c r="I28" i="20"/>
  <c r="I29" i="20"/>
  <c r="I31" i="20"/>
  <c r="I32" i="20"/>
  <c r="I34" i="20"/>
  <c r="I35" i="20"/>
  <c r="I36" i="20"/>
  <c r="I37" i="20"/>
  <c r="I38" i="20"/>
  <c r="I39" i="20"/>
  <c r="I40" i="20"/>
  <c r="I41" i="20"/>
  <c r="F25" i="20"/>
  <c r="F26" i="20"/>
  <c r="F28" i="20"/>
  <c r="F33" i="20"/>
  <c r="F34" i="20"/>
  <c r="F35" i="20"/>
  <c r="F36" i="20"/>
  <c r="F37" i="20"/>
  <c r="F40" i="20"/>
  <c r="B10" i="20"/>
  <c r="C10" i="20"/>
  <c r="D10" i="20"/>
  <c r="E10" i="20"/>
  <c r="B11" i="20"/>
  <c r="C11" i="20"/>
  <c r="D11" i="20"/>
  <c r="E11" i="20"/>
  <c r="B12" i="20"/>
  <c r="C12" i="20"/>
  <c r="D12" i="20"/>
  <c r="E12" i="20"/>
  <c r="B13" i="20"/>
  <c r="C13" i="20"/>
  <c r="D13" i="20"/>
  <c r="E13" i="20"/>
  <c r="B14" i="20"/>
  <c r="C14" i="20"/>
  <c r="D14" i="20"/>
  <c r="E14" i="20"/>
  <c r="B15" i="20"/>
  <c r="C15" i="20"/>
  <c r="D15" i="20"/>
  <c r="E15" i="20"/>
  <c r="B16" i="20"/>
  <c r="C16" i="20"/>
  <c r="D16" i="20"/>
  <c r="E16" i="20"/>
  <c r="B17" i="20"/>
  <c r="C17" i="20"/>
  <c r="D17" i="20"/>
  <c r="E17" i="20"/>
  <c r="B18" i="20"/>
  <c r="C18" i="20"/>
  <c r="D18" i="20"/>
  <c r="E18" i="20"/>
  <c r="B19" i="20"/>
  <c r="C19" i="20"/>
  <c r="D19" i="20"/>
  <c r="E19" i="20"/>
  <c r="B20" i="20"/>
  <c r="C20" i="20"/>
  <c r="D20" i="20"/>
  <c r="E20" i="20"/>
  <c r="B21" i="20"/>
  <c r="C21" i="20"/>
  <c r="D21" i="20"/>
  <c r="E21" i="20"/>
  <c r="B22" i="20"/>
  <c r="C22" i="20"/>
  <c r="D22" i="20"/>
  <c r="E22" i="20"/>
  <c r="B23" i="20"/>
  <c r="C23" i="20"/>
  <c r="D23" i="20"/>
  <c r="E23" i="20"/>
  <c r="B24" i="20"/>
  <c r="C24" i="20"/>
  <c r="D24" i="20"/>
  <c r="E24" i="20"/>
  <c r="A11" i="20"/>
  <c r="A12" i="20"/>
  <c r="A13" i="20"/>
  <c r="A14" i="20"/>
  <c r="A15" i="20"/>
  <c r="A16" i="20"/>
  <c r="A17" i="20"/>
  <c r="A18" i="20"/>
  <c r="A19" i="20"/>
  <c r="A20" i="20"/>
  <c r="A21" i="20"/>
  <c r="A22" i="20"/>
  <c r="A23" i="20"/>
  <c r="A24" i="20"/>
  <c r="AC39" i="59"/>
  <c r="AC38" i="59"/>
  <c r="E38" i="59"/>
  <c r="D38" i="59"/>
  <c r="C38" i="59"/>
  <c r="B38" i="59"/>
  <c r="A38" i="59"/>
  <c r="AC37" i="59"/>
  <c r="E37" i="59"/>
  <c r="D37" i="59"/>
  <c r="C37" i="59"/>
  <c r="B37" i="59"/>
  <c r="A37" i="59"/>
  <c r="AC36" i="59"/>
  <c r="E36" i="59"/>
  <c r="D36" i="59"/>
  <c r="C36" i="59"/>
  <c r="B36" i="59"/>
  <c r="A36" i="59"/>
  <c r="AC35" i="59"/>
  <c r="E35" i="59"/>
  <c r="D35" i="59"/>
  <c r="C35" i="59"/>
  <c r="B35" i="59"/>
  <c r="A35" i="59"/>
  <c r="AC34" i="59"/>
  <c r="E34" i="59"/>
  <c r="D34" i="59"/>
  <c r="C34" i="59"/>
  <c r="B34" i="59"/>
  <c r="A34" i="59"/>
  <c r="AC33" i="59"/>
  <c r="E33" i="59"/>
  <c r="D33" i="59"/>
  <c r="C33" i="59"/>
  <c r="B33" i="59"/>
  <c r="A33" i="59"/>
  <c r="AC32" i="59"/>
  <c r="E32" i="59"/>
  <c r="D32" i="59"/>
  <c r="C32" i="59"/>
  <c r="B32" i="59"/>
  <c r="A32" i="59"/>
  <c r="AC31" i="59"/>
  <c r="E31" i="59"/>
  <c r="D31" i="59"/>
  <c r="C31" i="59"/>
  <c r="B31" i="59"/>
  <c r="A31" i="59"/>
  <c r="AC30" i="59"/>
  <c r="E30" i="59"/>
  <c r="D30" i="59"/>
  <c r="C30" i="59"/>
  <c r="B30" i="59"/>
  <c r="A30" i="59"/>
  <c r="AC29" i="59"/>
  <c r="E29" i="59"/>
  <c r="D29" i="59"/>
  <c r="C29" i="59"/>
  <c r="B29" i="59"/>
  <c r="A29" i="59"/>
  <c r="AC28" i="59"/>
  <c r="E28" i="59"/>
  <c r="D28" i="59"/>
  <c r="C28" i="59"/>
  <c r="B28" i="59"/>
  <c r="A28" i="59"/>
  <c r="AC27" i="59"/>
  <c r="E27" i="59"/>
  <c r="D27" i="59"/>
  <c r="C27" i="59"/>
  <c r="B27" i="59"/>
  <c r="A27" i="59"/>
  <c r="AC26" i="59"/>
  <c r="E26" i="59"/>
  <c r="D26" i="59"/>
  <c r="C26" i="59"/>
  <c r="B26" i="59"/>
  <c r="A26" i="59"/>
  <c r="AC25" i="59"/>
  <c r="E25" i="59"/>
  <c r="D25" i="59"/>
  <c r="C25" i="59"/>
  <c r="B25" i="59"/>
  <c r="A25" i="59"/>
  <c r="AC24" i="59"/>
  <c r="E24" i="59"/>
  <c r="D24" i="59"/>
  <c r="C24" i="59"/>
  <c r="B24" i="59"/>
  <c r="A24" i="59"/>
  <c r="AC23" i="59"/>
  <c r="E23" i="59"/>
  <c r="D23" i="59"/>
  <c r="C23" i="59"/>
  <c r="B23" i="59"/>
  <c r="A23" i="59"/>
  <c r="AC22" i="59"/>
  <c r="E22" i="59"/>
  <c r="D22" i="59"/>
  <c r="C22" i="59"/>
  <c r="B22" i="59"/>
  <c r="A22" i="59"/>
  <c r="AC21" i="59"/>
  <c r="E21" i="59"/>
  <c r="D21" i="59"/>
  <c r="C21" i="59"/>
  <c r="B21" i="59"/>
  <c r="A21" i="59"/>
  <c r="AC20" i="59"/>
  <c r="E20" i="59"/>
  <c r="D20" i="59"/>
  <c r="C20" i="59"/>
  <c r="B20" i="59"/>
  <c r="A20" i="59"/>
  <c r="AC19" i="59"/>
  <c r="AA19" i="57" s="1"/>
  <c r="I21" i="20" s="1"/>
  <c r="E19" i="59"/>
  <c r="D19" i="59"/>
  <c r="C19" i="59"/>
  <c r="B19" i="59"/>
  <c r="A19" i="59"/>
  <c r="AC18" i="59"/>
  <c r="AA18" i="57" s="1"/>
  <c r="I20" i="20" s="1"/>
  <c r="E18" i="59"/>
  <c r="D18" i="59"/>
  <c r="C18" i="59"/>
  <c r="B18" i="59"/>
  <c r="A18" i="59"/>
  <c r="AC17" i="59"/>
  <c r="AA17" i="57" s="1"/>
  <c r="I19" i="20" s="1"/>
  <c r="E17" i="59"/>
  <c r="D17" i="59"/>
  <c r="C17" i="59"/>
  <c r="B17" i="59"/>
  <c r="A17" i="59"/>
  <c r="AC16" i="59"/>
  <c r="AA16" i="57" s="1"/>
  <c r="I18" i="20" s="1"/>
  <c r="E16" i="59"/>
  <c r="D16" i="59"/>
  <c r="C16" i="59"/>
  <c r="B16" i="59"/>
  <c r="A16" i="59"/>
  <c r="AC15" i="59"/>
  <c r="AA15" i="57" s="1"/>
  <c r="I17" i="20" s="1"/>
  <c r="E15" i="59"/>
  <c r="D15" i="59"/>
  <c r="C15" i="59"/>
  <c r="B15" i="59"/>
  <c r="A15" i="59"/>
  <c r="AC14" i="59"/>
  <c r="AA14" i="57" s="1"/>
  <c r="I16" i="20" s="1"/>
  <c r="E14" i="59"/>
  <c r="D14" i="59"/>
  <c r="C14" i="59"/>
  <c r="B14" i="59"/>
  <c r="A14" i="59"/>
  <c r="AC13" i="59"/>
  <c r="AA13" i="57" s="1"/>
  <c r="I15" i="20" s="1"/>
  <c r="E13" i="59"/>
  <c r="D13" i="59"/>
  <c r="C13" i="59"/>
  <c r="B13" i="59"/>
  <c r="A13" i="59"/>
  <c r="AC12" i="59"/>
  <c r="AA12" i="57" s="1"/>
  <c r="I14" i="20" s="1"/>
  <c r="E12" i="59"/>
  <c r="D12" i="59"/>
  <c r="C12" i="59"/>
  <c r="B12" i="59"/>
  <c r="A12" i="59"/>
  <c r="AC11" i="59"/>
  <c r="AA11" i="57" s="1"/>
  <c r="I13" i="20" s="1"/>
  <c r="E11" i="59"/>
  <c r="D11" i="59"/>
  <c r="C11" i="59"/>
  <c r="B11" i="59"/>
  <c r="A11" i="59"/>
  <c r="AC10" i="59"/>
  <c r="AA10" i="57" s="1"/>
  <c r="I12" i="20" s="1"/>
  <c r="E10" i="59"/>
  <c r="D10" i="59"/>
  <c r="C10" i="59"/>
  <c r="B10" i="59"/>
  <c r="A10" i="59"/>
  <c r="AC9" i="59"/>
  <c r="AA9" i="57" s="1"/>
  <c r="I11" i="20" s="1"/>
  <c r="E9" i="59"/>
  <c r="D9" i="59"/>
  <c r="C9" i="59"/>
  <c r="B9" i="59"/>
  <c r="A9" i="59"/>
  <c r="AC8" i="59"/>
  <c r="AA8" i="57" s="1"/>
  <c r="I10" i="20" s="1"/>
  <c r="E8" i="59"/>
  <c r="D8" i="59"/>
  <c r="C8" i="59"/>
  <c r="B8" i="59"/>
  <c r="A8" i="59"/>
  <c r="AC7" i="59"/>
  <c r="AA7" i="57" s="1"/>
  <c r="I9" i="20" s="1"/>
  <c r="E7" i="59"/>
  <c r="D7" i="59"/>
  <c r="C7" i="59"/>
  <c r="B7" i="59"/>
  <c r="A7" i="59"/>
  <c r="AC6" i="59"/>
  <c r="AA6" i="57" s="1"/>
  <c r="T2" i="59"/>
  <c r="K2" i="59"/>
  <c r="B2" i="59"/>
  <c r="Y1" i="59"/>
  <c r="L1" i="59"/>
  <c r="E38" i="58"/>
  <c r="D38" i="58"/>
  <c r="C38" i="58"/>
  <c r="B38" i="58"/>
  <c r="A38" i="58"/>
  <c r="E37" i="58"/>
  <c r="D37" i="58"/>
  <c r="C37" i="58"/>
  <c r="B37" i="58"/>
  <c r="A37" i="58"/>
  <c r="E36" i="58"/>
  <c r="D36" i="58"/>
  <c r="C36" i="58"/>
  <c r="B36" i="58"/>
  <c r="A36" i="58"/>
  <c r="E35" i="58"/>
  <c r="D35" i="58"/>
  <c r="C35" i="58"/>
  <c r="B35" i="58"/>
  <c r="A35" i="58"/>
  <c r="E34" i="58"/>
  <c r="D34" i="58"/>
  <c r="C34" i="58"/>
  <c r="B34" i="58"/>
  <c r="A34" i="58"/>
  <c r="E33" i="58"/>
  <c r="D33" i="58"/>
  <c r="C33" i="58"/>
  <c r="B33" i="58"/>
  <c r="A33" i="58"/>
  <c r="E32" i="58"/>
  <c r="D32" i="58"/>
  <c r="C32" i="58"/>
  <c r="B32" i="58"/>
  <c r="A32" i="58"/>
  <c r="E31" i="58"/>
  <c r="D31" i="58"/>
  <c r="C31" i="58"/>
  <c r="B31" i="58"/>
  <c r="A31" i="58"/>
  <c r="E30" i="58"/>
  <c r="D30" i="58"/>
  <c r="C30" i="58"/>
  <c r="B30" i="58"/>
  <c r="A30" i="58"/>
  <c r="E29" i="58"/>
  <c r="D29" i="58"/>
  <c r="C29" i="58"/>
  <c r="B29" i="58"/>
  <c r="A29" i="58"/>
  <c r="E28" i="58"/>
  <c r="D28" i="58"/>
  <c r="C28" i="58"/>
  <c r="B28" i="58"/>
  <c r="A28" i="58"/>
  <c r="E27" i="58"/>
  <c r="D27" i="58"/>
  <c r="C27" i="58"/>
  <c r="B27" i="58"/>
  <c r="A27" i="58"/>
  <c r="E26" i="58"/>
  <c r="D26" i="58"/>
  <c r="C26" i="58"/>
  <c r="B26" i="58"/>
  <c r="A26" i="58"/>
  <c r="E25" i="58"/>
  <c r="D25" i="58"/>
  <c r="C25" i="58"/>
  <c r="B25" i="58"/>
  <c r="A25" i="58"/>
  <c r="E24" i="58"/>
  <c r="D24" i="58"/>
  <c r="C24" i="58"/>
  <c r="B24" i="58"/>
  <c r="A24" i="58"/>
  <c r="E23" i="58"/>
  <c r="D23" i="58"/>
  <c r="C23" i="58"/>
  <c r="B23" i="58"/>
  <c r="A23" i="58"/>
  <c r="E22" i="58"/>
  <c r="D22" i="58"/>
  <c r="C22" i="58"/>
  <c r="B22" i="58"/>
  <c r="A22" i="58"/>
  <c r="E21" i="58"/>
  <c r="D21" i="58"/>
  <c r="C21" i="58"/>
  <c r="B21" i="58"/>
  <c r="A21" i="58"/>
  <c r="E20" i="58"/>
  <c r="D20" i="58"/>
  <c r="C20" i="58"/>
  <c r="B20" i="58"/>
  <c r="A20" i="58"/>
  <c r="E19" i="58"/>
  <c r="D19" i="58"/>
  <c r="C19" i="58"/>
  <c r="B19" i="58"/>
  <c r="A19" i="58"/>
  <c r="E18" i="58"/>
  <c r="D18" i="58"/>
  <c r="C18" i="58"/>
  <c r="B18" i="58"/>
  <c r="A18" i="58"/>
  <c r="E17" i="58"/>
  <c r="D17" i="58"/>
  <c r="C17" i="58"/>
  <c r="B17" i="58"/>
  <c r="A17" i="58"/>
  <c r="E16" i="58"/>
  <c r="D16" i="58"/>
  <c r="C16" i="58"/>
  <c r="B16" i="58"/>
  <c r="A16" i="58"/>
  <c r="E15" i="58"/>
  <c r="D15" i="58"/>
  <c r="C15" i="58"/>
  <c r="B15" i="58"/>
  <c r="A15" i="58"/>
  <c r="E14" i="58"/>
  <c r="D14" i="58"/>
  <c r="C14" i="58"/>
  <c r="B14" i="58"/>
  <c r="A14" i="58"/>
  <c r="E13" i="58"/>
  <c r="D13" i="58"/>
  <c r="C13" i="58"/>
  <c r="B13" i="58"/>
  <c r="A13" i="58"/>
  <c r="E12" i="58"/>
  <c r="D12" i="58"/>
  <c r="C12" i="58"/>
  <c r="B12" i="58"/>
  <c r="A12" i="58"/>
  <c r="E11" i="58"/>
  <c r="D11" i="58"/>
  <c r="C11" i="58"/>
  <c r="B11" i="58"/>
  <c r="A11" i="58"/>
  <c r="E10" i="58"/>
  <c r="D10" i="58"/>
  <c r="C10" i="58"/>
  <c r="B10" i="58"/>
  <c r="A10" i="58"/>
  <c r="E9" i="58"/>
  <c r="D9" i="58"/>
  <c r="C9" i="58"/>
  <c r="B9" i="58"/>
  <c r="A9" i="58"/>
  <c r="E8" i="58"/>
  <c r="D8" i="58"/>
  <c r="C8" i="58"/>
  <c r="B8" i="58"/>
  <c r="A8" i="58"/>
  <c r="E7" i="58"/>
  <c r="D7" i="58"/>
  <c r="C7" i="58"/>
  <c r="B7" i="58"/>
  <c r="A7" i="58"/>
  <c r="W2" i="58"/>
  <c r="O2" i="58"/>
  <c r="B2" i="58"/>
  <c r="AA1" i="58"/>
  <c r="L1" i="58"/>
  <c r="J8" i="20"/>
  <c r="I8" i="20"/>
  <c r="G8" i="20"/>
  <c r="F8" i="20"/>
  <c r="L24" i="20" l="1"/>
  <c r="L25" i="20"/>
  <c r="L26" i="20"/>
  <c r="L27" i="20"/>
  <c r="L28" i="20"/>
  <c r="L29" i="20"/>
  <c r="L30" i="20"/>
  <c r="L31" i="20"/>
  <c r="L32" i="20"/>
  <c r="L33" i="20"/>
  <c r="L34" i="20"/>
  <c r="L35" i="20"/>
  <c r="L36" i="20"/>
  <c r="L37" i="20"/>
  <c r="L38" i="20"/>
  <c r="L39" i="20"/>
  <c r="L40" i="20"/>
  <c r="L41" i="20"/>
  <c r="K8" i="20"/>
  <c r="N2" i="23"/>
  <c r="I2" i="21"/>
  <c r="K2" i="20"/>
  <c r="G2" i="20"/>
  <c r="B2" i="20"/>
  <c r="M1" i="20"/>
  <c r="H1" i="20"/>
  <c r="W2" i="57"/>
  <c r="O2" i="57"/>
  <c r="B2" i="57"/>
  <c r="AA1" i="57"/>
  <c r="L1" i="57"/>
  <c r="T2" i="15"/>
  <c r="O2" i="12"/>
  <c r="I1" i="12"/>
  <c r="V2" i="55"/>
  <c r="L2" i="55"/>
  <c r="B2" i="55"/>
  <c r="W1" i="55"/>
  <c r="J1" i="55"/>
  <c r="Q1" i="12"/>
  <c r="B2" i="12"/>
  <c r="J2" i="12"/>
  <c r="V2" i="54"/>
  <c r="L2" i="54"/>
  <c r="B2" i="54"/>
  <c r="Y1" i="54"/>
  <c r="J1" i="54"/>
  <c r="V2" i="53"/>
  <c r="L2" i="53"/>
  <c r="B2" i="53"/>
  <c r="Y1" i="53"/>
  <c r="J1" i="53"/>
  <c r="V2" i="52"/>
  <c r="L2" i="52"/>
  <c r="B2" i="52"/>
  <c r="Y1" i="52"/>
  <c r="J1" i="52"/>
  <c r="V2" i="51"/>
  <c r="L2" i="51"/>
  <c r="B2" i="51"/>
  <c r="Y1" i="51"/>
  <c r="J1" i="51"/>
  <c r="V2" i="50"/>
  <c r="L2" i="50"/>
  <c r="B2" i="50"/>
  <c r="W1" i="50"/>
  <c r="J1" i="50"/>
  <c r="V2" i="49"/>
  <c r="L2" i="49"/>
  <c r="B2" i="49"/>
  <c r="Y1" i="49"/>
  <c r="J1" i="49"/>
  <c r="V2" i="48"/>
  <c r="L2" i="48"/>
  <c r="B2" i="48"/>
  <c r="Y1" i="48"/>
  <c r="J1" i="48"/>
  <c r="V2" i="47"/>
  <c r="L2" i="47"/>
  <c r="B2" i="47"/>
  <c r="Y1" i="47"/>
  <c r="J1" i="47"/>
  <c r="B14" i="3"/>
  <c r="L2" i="6"/>
  <c r="J1" i="6"/>
  <c r="M24" i="20"/>
  <c r="M25" i="20"/>
  <c r="M26" i="20"/>
  <c r="M27" i="20"/>
  <c r="M28" i="20"/>
  <c r="M29" i="20"/>
  <c r="M30" i="20"/>
  <c r="M31" i="20"/>
  <c r="M32" i="20"/>
  <c r="M33" i="20"/>
  <c r="M34" i="20"/>
  <c r="M35" i="20"/>
  <c r="M36" i="20"/>
  <c r="M37" i="20"/>
  <c r="M38" i="20"/>
  <c r="M39" i="20"/>
  <c r="M40" i="20"/>
  <c r="M41" i="20"/>
  <c r="K24" i="20"/>
  <c r="K25" i="20"/>
  <c r="K26" i="20"/>
  <c r="K27" i="20"/>
  <c r="K28" i="20"/>
  <c r="K29" i="20"/>
  <c r="K30" i="20"/>
  <c r="K31" i="20"/>
  <c r="K32" i="20"/>
  <c r="K33" i="20"/>
  <c r="K34" i="20"/>
  <c r="K35" i="20"/>
  <c r="K36" i="20"/>
  <c r="K37" i="20"/>
  <c r="K38" i="20"/>
  <c r="K39" i="20"/>
  <c r="K40" i="20"/>
  <c r="K41" i="20"/>
  <c r="K9" i="20"/>
  <c r="K10" i="20"/>
  <c r="K11" i="20"/>
  <c r="K12" i="20"/>
  <c r="K13" i="20"/>
  <c r="K14" i="20"/>
  <c r="K15" i="20"/>
  <c r="K16" i="20"/>
  <c r="K17" i="20"/>
  <c r="K18" i="20"/>
  <c r="K19" i="20"/>
  <c r="K20" i="20"/>
  <c r="K21" i="20"/>
  <c r="K22" i="20"/>
  <c r="K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E38" i="57"/>
  <c r="D38" i="57"/>
  <c r="C38" i="57"/>
  <c r="B38" i="57"/>
  <c r="A38" i="57"/>
  <c r="E37" i="57"/>
  <c r="D37" i="57"/>
  <c r="C37" i="57"/>
  <c r="B37" i="57"/>
  <c r="A37" i="57"/>
  <c r="E36" i="57"/>
  <c r="D36" i="57"/>
  <c r="C36" i="57"/>
  <c r="B36" i="57"/>
  <c r="A36" i="57"/>
  <c r="E35" i="57"/>
  <c r="D35" i="57"/>
  <c r="C35" i="57"/>
  <c r="B35" i="57"/>
  <c r="A35" i="57"/>
  <c r="E34" i="57"/>
  <c r="D34" i="57"/>
  <c r="C34" i="57"/>
  <c r="B34" i="57"/>
  <c r="A34" i="57"/>
  <c r="E33" i="57"/>
  <c r="D33" i="57"/>
  <c r="C33" i="57"/>
  <c r="B33" i="57"/>
  <c r="A33" i="57"/>
  <c r="E32" i="57"/>
  <c r="D32" i="57"/>
  <c r="C32" i="57"/>
  <c r="B32" i="57"/>
  <c r="A32" i="57"/>
  <c r="E31" i="57"/>
  <c r="D31" i="57"/>
  <c r="C31" i="57"/>
  <c r="B31" i="57"/>
  <c r="A31" i="57"/>
  <c r="E30" i="57"/>
  <c r="D30" i="57"/>
  <c r="C30" i="57"/>
  <c r="B30" i="57"/>
  <c r="A30" i="57"/>
  <c r="E29" i="57"/>
  <c r="D29" i="57"/>
  <c r="C29" i="57"/>
  <c r="B29" i="57"/>
  <c r="A29" i="57"/>
  <c r="E28" i="57"/>
  <c r="D28" i="57"/>
  <c r="C28" i="57"/>
  <c r="B28" i="57"/>
  <c r="A28" i="57"/>
  <c r="E27" i="57"/>
  <c r="D27" i="57"/>
  <c r="C27" i="57"/>
  <c r="B27" i="57"/>
  <c r="A27" i="57"/>
  <c r="E26" i="57"/>
  <c r="D26" i="57"/>
  <c r="C26" i="57"/>
  <c r="B26" i="57"/>
  <c r="A26" i="57"/>
  <c r="E25" i="57"/>
  <c r="D25" i="57"/>
  <c r="C25" i="57"/>
  <c r="B25" i="57"/>
  <c r="A25" i="57"/>
  <c r="E24" i="57"/>
  <c r="D24" i="57"/>
  <c r="C24" i="57"/>
  <c r="B24" i="57"/>
  <c r="A24" i="57"/>
  <c r="E23" i="57"/>
  <c r="D23" i="57"/>
  <c r="C23" i="57"/>
  <c r="B23" i="57"/>
  <c r="A23" i="57"/>
  <c r="E22" i="57"/>
  <c r="D22" i="57"/>
  <c r="C22" i="57"/>
  <c r="B22" i="57"/>
  <c r="A22" i="57"/>
  <c r="E21" i="57"/>
  <c r="D21" i="57"/>
  <c r="C21" i="57"/>
  <c r="B21" i="57"/>
  <c r="A21" i="57"/>
  <c r="E20" i="57"/>
  <c r="D20" i="57"/>
  <c r="C20" i="57"/>
  <c r="B20" i="57"/>
  <c r="A20" i="57"/>
  <c r="E19" i="57"/>
  <c r="D19" i="57"/>
  <c r="C19" i="57"/>
  <c r="B19" i="57"/>
  <c r="A19" i="57"/>
  <c r="E18" i="57"/>
  <c r="D18" i="57"/>
  <c r="C18" i="57"/>
  <c r="B18" i="57"/>
  <c r="A18" i="57"/>
  <c r="E17" i="57"/>
  <c r="D17" i="57"/>
  <c r="C17" i="57"/>
  <c r="B17" i="57"/>
  <c r="A17" i="57"/>
  <c r="E16" i="57"/>
  <c r="D16" i="57"/>
  <c r="C16" i="57"/>
  <c r="B16" i="57"/>
  <c r="A16" i="57"/>
  <c r="E15" i="57"/>
  <c r="D15" i="57"/>
  <c r="C15" i="57"/>
  <c r="B15" i="57"/>
  <c r="A15" i="57"/>
  <c r="E14" i="57"/>
  <c r="D14" i="57"/>
  <c r="C14" i="57"/>
  <c r="B14" i="57"/>
  <c r="A14" i="57"/>
  <c r="E13" i="57"/>
  <c r="D13" i="57"/>
  <c r="C13" i="57"/>
  <c r="B13" i="57"/>
  <c r="A13" i="57"/>
  <c r="E12" i="57"/>
  <c r="D12" i="57"/>
  <c r="C12" i="57"/>
  <c r="B12" i="57"/>
  <c r="A12" i="57"/>
  <c r="E11" i="57"/>
  <c r="D11" i="57"/>
  <c r="C11" i="57"/>
  <c r="B11" i="57"/>
  <c r="A11" i="57"/>
  <c r="E10" i="57"/>
  <c r="D10" i="57"/>
  <c r="C10" i="57"/>
  <c r="B10" i="57"/>
  <c r="A10" i="57"/>
  <c r="E9" i="57"/>
  <c r="D9" i="57"/>
  <c r="C9" i="57"/>
  <c r="B9" i="57"/>
  <c r="A9" i="57"/>
  <c r="E8" i="57"/>
  <c r="D8" i="57"/>
  <c r="C8" i="57"/>
  <c r="B8" i="57"/>
  <c r="A8" i="57"/>
  <c r="E7" i="57"/>
  <c r="D7" i="57"/>
  <c r="C7" i="57"/>
  <c r="B7" i="57"/>
  <c r="A7" i="57"/>
  <c r="AC8" i="15"/>
  <c r="AC9" i="15"/>
  <c r="AC10" i="15"/>
  <c r="AC11" i="15"/>
  <c r="AC12" i="15"/>
  <c r="AC13" i="15"/>
  <c r="AC14" i="15"/>
  <c r="AC15" i="15"/>
  <c r="AC16" i="15"/>
  <c r="AC17" i="15"/>
  <c r="AC18" i="15"/>
  <c r="AC19" i="15"/>
  <c r="AC20" i="15"/>
  <c r="H22" i="20" s="1"/>
  <c r="AC21" i="15"/>
  <c r="H23" i="20" s="1"/>
  <c r="L23" i="20" s="1"/>
  <c r="AC22" i="15"/>
  <c r="AC23" i="15"/>
  <c r="AC24" i="15"/>
  <c r="AC25" i="15"/>
  <c r="AC26" i="15"/>
  <c r="AC27" i="15"/>
  <c r="AC28" i="15"/>
  <c r="AC29" i="15"/>
  <c r="AC30" i="15"/>
  <c r="AC31" i="15"/>
  <c r="AC32" i="15"/>
  <c r="AC33" i="15"/>
  <c r="AC34" i="15"/>
  <c r="AC35" i="15"/>
  <c r="AC36" i="15"/>
  <c r="AC37" i="15"/>
  <c r="AC38" i="15"/>
  <c r="AC39" i="15"/>
  <c r="AC7" i="15"/>
  <c r="AC6" i="15"/>
  <c r="AA6" i="58" s="1"/>
  <c r="AA19" i="58" l="1"/>
  <c r="F21" i="20" s="1"/>
  <c r="H21" i="20" s="1"/>
  <c r="L21" i="20" s="1"/>
  <c r="M21" i="20" s="1"/>
  <c r="AA7" i="58"/>
  <c r="F9" i="20" s="1"/>
  <c r="H9" i="20" s="1"/>
  <c r="L9" i="20" s="1"/>
  <c r="M9" i="20" s="1"/>
  <c r="AA14" i="58"/>
  <c r="F16" i="20" s="1"/>
  <c r="H16" i="20" s="1"/>
  <c r="L16" i="20" s="1"/>
  <c r="M16" i="20" s="1"/>
  <c r="AA16" i="58"/>
  <c r="F18" i="20" s="1"/>
  <c r="H18" i="20" s="1"/>
  <c r="L18" i="20" s="1"/>
  <c r="M18" i="20" s="1"/>
  <c r="AA17" i="58"/>
  <c r="F19" i="20" s="1"/>
  <c r="H19" i="20" s="1"/>
  <c r="L19" i="20" s="1"/>
  <c r="M19" i="20" s="1"/>
  <c r="AA13" i="58"/>
  <c r="F15" i="20" s="1"/>
  <c r="H15" i="20" s="1"/>
  <c r="L15" i="20" s="1"/>
  <c r="M15" i="20" s="1"/>
  <c r="AA11" i="58"/>
  <c r="F13" i="20" s="1"/>
  <c r="H13" i="20" s="1"/>
  <c r="L13" i="20" s="1"/>
  <c r="M13" i="20" s="1"/>
  <c r="AA15" i="58"/>
  <c r="F17" i="20" s="1"/>
  <c r="H17" i="20" s="1"/>
  <c r="L17" i="20" s="1"/>
  <c r="M17" i="20" s="1"/>
  <c r="AA12" i="58"/>
  <c r="F14" i="20" s="1"/>
  <c r="H14" i="20" s="1"/>
  <c r="L14" i="20" s="1"/>
  <c r="M14" i="20" s="1"/>
  <c r="AA10" i="58"/>
  <c r="F12" i="20" s="1"/>
  <c r="H12" i="20" s="1"/>
  <c r="L12" i="20" s="1"/>
  <c r="M12" i="20" s="1"/>
  <c r="AA8" i="58"/>
  <c r="F10" i="20" s="1"/>
  <c r="H10" i="20" s="1"/>
  <c r="L10" i="20" s="1"/>
  <c r="M10" i="20" s="1"/>
  <c r="AA9" i="58"/>
  <c r="F11" i="20" s="1"/>
  <c r="H11" i="20" s="1"/>
  <c r="L11" i="20" s="1"/>
  <c r="M11" i="20" s="1"/>
  <c r="AA18" i="58"/>
  <c r="F20" i="20" s="1"/>
  <c r="H20" i="20" s="1"/>
  <c r="L20" i="20" s="1"/>
  <c r="M20" i="20" s="1"/>
  <c r="L22" i="20"/>
  <c r="M22" i="20" s="1"/>
  <c r="M23" i="20"/>
  <c r="P11" i="20" l="1"/>
  <c r="P16" i="20"/>
  <c r="P15" i="20"/>
  <c r="P14" i="20"/>
  <c r="P13" i="20"/>
  <c r="P12" i="20"/>
  <c r="P10" i="20"/>
  <c r="P9" i="20"/>
  <c r="P22" i="12"/>
  <c r="Q22" i="12"/>
  <c r="R22" i="12"/>
  <c r="P23" i="12"/>
  <c r="Q23" i="12"/>
  <c r="R23" i="12"/>
  <c r="P24" i="12"/>
  <c r="Q24" i="12"/>
  <c r="R24" i="12"/>
  <c r="P25" i="12"/>
  <c r="Q25" i="12"/>
  <c r="R25" i="12"/>
  <c r="P26" i="12"/>
  <c r="Q26" i="12"/>
  <c r="R26" i="12"/>
  <c r="P27" i="12"/>
  <c r="Q27" i="12"/>
  <c r="R27" i="12"/>
  <c r="P28" i="12"/>
  <c r="Q28" i="12"/>
  <c r="R28" i="12"/>
  <c r="P29" i="12"/>
  <c r="Q29" i="12"/>
  <c r="R29" i="12"/>
  <c r="P30" i="12"/>
  <c r="Q30" i="12"/>
  <c r="R30" i="12"/>
  <c r="P31" i="12"/>
  <c r="Q31" i="12"/>
  <c r="R31" i="12"/>
  <c r="P32" i="12"/>
  <c r="Q32" i="12"/>
  <c r="R32" i="12"/>
  <c r="P33" i="12"/>
  <c r="Q33" i="12"/>
  <c r="R33" i="12"/>
  <c r="P34" i="12"/>
  <c r="Q34" i="12"/>
  <c r="R34" i="12"/>
  <c r="P35" i="12"/>
  <c r="Q35" i="12"/>
  <c r="R35" i="12"/>
  <c r="P36" i="12"/>
  <c r="Q36" i="12"/>
  <c r="R36" i="12"/>
  <c r="P37" i="12"/>
  <c r="Q37" i="12"/>
  <c r="R37" i="12"/>
  <c r="P38" i="12"/>
  <c r="Q38" i="12"/>
  <c r="R38" i="12"/>
  <c r="P39" i="12"/>
  <c r="Q39" i="12"/>
  <c r="R39" i="12"/>
  <c r="O22" i="12"/>
  <c r="O23" i="12"/>
  <c r="O24" i="12"/>
  <c r="O25" i="12"/>
  <c r="O26" i="12"/>
  <c r="O27" i="12"/>
  <c r="O28" i="12"/>
  <c r="O29" i="12"/>
  <c r="O30" i="12"/>
  <c r="O31" i="12"/>
  <c r="O32" i="12"/>
  <c r="O33" i="12"/>
  <c r="O34" i="12"/>
  <c r="O35" i="12"/>
  <c r="O36" i="12"/>
  <c r="O37" i="12"/>
  <c r="O38" i="12"/>
  <c r="O39" i="12"/>
  <c r="N22" i="12"/>
  <c r="N23" i="12"/>
  <c r="N24" i="12"/>
  <c r="N25" i="12"/>
  <c r="N26" i="12"/>
  <c r="N27" i="12"/>
  <c r="N28" i="12"/>
  <c r="N29" i="12"/>
  <c r="N30" i="12"/>
  <c r="N31" i="12"/>
  <c r="N32" i="12"/>
  <c r="N33" i="12"/>
  <c r="N34" i="12"/>
  <c r="N35" i="12"/>
  <c r="N36" i="12"/>
  <c r="N37" i="12"/>
  <c r="N38" i="12"/>
  <c r="N39" i="12"/>
  <c r="U40" i="55"/>
  <c r="V40" i="55"/>
  <c r="K39" i="12" s="1"/>
  <c r="W40" i="55"/>
  <c r="X40" i="55"/>
  <c r="M21" i="12"/>
  <c r="J22" i="12"/>
  <c r="J23" i="12"/>
  <c r="K23" i="12"/>
  <c r="L23" i="12"/>
  <c r="M23" i="12"/>
  <c r="J24" i="12"/>
  <c r="K24" i="12"/>
  <c r="L24" i="12"/>
  <c r="M24" i="12"/>
  <c r="J25" i="12"/>
  <c r="K25" i="12"/>
  <c r="L25" i="12"/>
  <c r="M25" i="12"/>
  <c r="J26" i="12"/>
  <c r="K26" i="12"/>
  <c r="L26" i="12"/>
  <c r="M26" i="12"/>
  <c r="J27" i="12"/>
  <c r="K27" i="12"/>
  <c r="L27" i="12"/>
  <c r="M27" i="12"/>
  <c r="J28" i="12"/>
  <c r="K28" i="12"/>
  <c r="L28" i="12"/>
  <c r="M28" i="12"/>
  <c r="J29" i="12"/>
  <c r="K29" i="12"/>
  <c r="L29" i="12"/>
  <c r="M29" i="12"/>
  <c r="J30" i="12"/>
  <c r="K30" i="12"/>
  <c r="L30" i="12"/>
  <c r="M30" i="12"/>
  <c r="J31" i="12"/>
  <c r="K31" i="12"/>
  <c r="L31" i="12"/>
  <c r="M31" i="12"/>
  <c r="J32" i="12"/>
  <c r="K32" i="12"/>
  <c r="L32" i="12"/>
  <c r="M32" i="12"/>
  <c r="J33" i="12"/>
  <c r="K33" i="12"/>
  <c r="L33" i="12"/>
  <c r="M33" i="12"/>
  <c r="J34" i="12"/>
  <c r="K34" i="12"/>
  <c r="L34" i="12"/>
  <c r="M34" i="12"/>
  <c r="J35" i="12"/>
  <c r="K35" i="12"/>
  <c r="L35" i="12"/>
  <c r="M35" i="12"/>
  <c r="J36" i="12"/>
  <c r="K36" i="12"/>
  <c r="L36" i="12"/>
  <c r="M36" i="12"/>
  <c r="J37" i="12"/>
  <c r="K37" i="12"/>
  <c r="L37" i="12"/>
  <c r="M37" i="12"/>
  <c r="J38" i="12"/>
  <c r="K38" i="12"/>
  <c r="L38" i="12"/>
  <c r="M38" i="12"/>
  <c r="J39" i="12"/>
  <c r="L39" i="12"/>
  <c r="M39" i="12"/>
  <c r="U40" i="50"/>
  <c r="F39" i="12" s="1"/>
  <c r="V40" i="50"/>
  <c r="G39" i="12" s="1"/>
  <c r="W40" i="50"/>
  <c r="H39" i="12" s="1"/>
  <c r="X40" i="50"/>
  <c r="I39" i="12" s="1"/>
  <c r="AG40" i="55"/>
  <c r="AF40" i="55"/>
  <c r="AE40" i="55"/>
  <c r="AD40" i="55"/>
  <c r="E40" i="55"/>
  <c r="D40" i="55"/>
  <c r="C40" i="55"/>
  <c r="B40" i="55"/>
  <c r="A40" i="55"/>
  <c r="AG39" i="55"/>
  <c r="AF39" i="55"/>
  <c r="AE39" i="55"/>
  <c r="AD39" i="55"/>
  <c r="X39" i="55"/>
  <c r="W39" i="55"/>
  <c r="V39" i="55"/>
  <c r="U39" i="55"/>
  <c r="E39" i="55"/>
  <c r="D39" i="55"/>
  <c r="C39" i="55"/>
  <c r="B39" i="55"/>
  <c r="A39" i="55"/>
  <c r="AG38" i="55"/>
  <c r="AF38" i="55"/>
  <c r="AE38" i="55"/>
  <c r="AD38" i="55"/>
  <c r="X38" i="55"/>
  <c r="W38" i="55"/>
  <c r="V38" i="55"/>
  <c r="U38" i="55"/>
  <c r="E38" i="55"/>
  <c r="D38" i="55"/>
  <c r="C38" i="55"/>
  <c r="B38" i="55"/>
  <c r="A38" i="55"/>
  <c r="AG37" i="55"/>
  <c r="AF37" i="55"/>
  <c r="AE37" i="55"/>
  <c r="AD37" i="55"/>
  <c r="X37" i="55"/>
  <c r="W37" i="55"/>
  <c r="V37" i="55"/>
  <c r="U37" i="55"/>
  <c r="E37" i="55"/>
  <c r="D37" i="55"/>
  <c r="C37" i="55"/>
  <c r="B37" i="55"/>
  <c r="A37" i="55"/>
  <c r="AG36" i="55"/>
  <c r="AF36" i="55"/>
  <c r="AE36" i="55"/>
  <c r="AD36" i="55"/>
  <c r="X36" i="55"/>
  <c r="W36" i="55"/>
  <c r="V36" i="55"/>
  <c r="U36" i="55"/>
  <c r="E36" i="55"/>
  <c r="D36" i="55"/>
  <c r="C36" i="55"/>
  <c r="B36" i="55"/>
  <c r="A36" i="55"/>
  <c r="AG35" i="55"/>
  <c r="AF35" i="55"/>
  <c r="AE35" i="55"/>
  <c r="AD35" i="55"/>
  <c r="X35" i="55"/>
  <c r="W35" i="55"/>
  <c r="V35" i="55"/>
  <c r="U35" i="55"/>
  <c r="E35" i="55"/>
  <c r="D35" i="55"/>
  <c r="C35" i="55"/>
  <c r="B35" i="55"/>
  <c r="A35" i="55"/>
  <c r="AG34" i="55"/>
  <c r="AF34" i="55"/>
  <c r="AE34" i="55"/>
  <c r="AD34" i="55"/>
  <c r="X34" i="55"/>
  <c r="W34" i="55"/>
  <c r="V34" i="55"/>
  <c r="U34" i="55"/>
  <c r="E34" i="55"/>
  <c r="D34" i="55"/>
  <c r="C34" i="55"/>
  <c r="B34" i="55"/>
  <c r="A34" i="55"/>
  <c r="AG33" i="55"/>
  <c r="AF33" i="55"/>
  <c r="AE33" i="55"/>
  <c r="AD33" i="55"/>
  <c r="X33" i="55"/>
  <c r="W33" i="55"/>
  <c r="V33" i="55"/>
  <c r="U33" i="55"/>
  <c r="E33" i="55"/>
  <c r="D33" i="55"/>
  <c r="C33" i="55"/>
  <c r="B33" i="55"/>
  <c r="A33" i="55"/>
  <c r="AG32" i="55"/>
  <c r="AF32" i="55"/>
  <c r="AE32" i="55"/>
  <c r="AD32" i="55"/>
  <c r="X32" i="55"/>
  <c r="W32" i="55"/>
  <c r="V32" i="55"/>
  <c r="U32" i="55"/>
  <c r="E32" i="55"/>
  <c r="D32" i="55"/>
  <c r="C32" i="55"/>
  <c r="B32" i="55"/>
  <c r="A32" i="55"/>
  <c r="AG31" i="55"/>
  <c r="AF31" i="55"/>
  <c r="AE31" i="55"/>
  <c r="AD31" i="55"/>
  <c r="X31" i="55"/>
  <c r="W31" i="55"/>
  <c r="V31" i="55"/>
  <c r="U31" i="55"/>
  <c r="E31" i="55"/>
  <c r="D31" i="55"/>
  <c r="C31" i="55"/>
  <c r="B31" i="55"/>
  <c r="A31" i="55"/>
  <c r="AG30" i="55"/>
  <c r="AF30" i="55"/>
  <c r="AE30" i="55"/>
  <c r="AD30" i="55"/>
  <c r="X30" i="55"/>
  <c r="W30" i="55"/>
  <c r="V30" i="55"/>
  <c r="U30" i="55"/>
  <c r="E30" i="55"/>
  <c r="D30" i="55"/>
  <c r="C30" i="55"/>
  <c r="B30" i="55"/>
  <c r="A30" i="55"/>
  <c r="AG29" i="55"/>
  <c r="AF29" i="55"/>
  <c r="AE29" i="55"/>
  <c r="AD29" i="55"/>
  <c r="X29" i="55"/>
  <c r="W29" i="55"/>
  <c r="V29" i="55"/>
  <c r="U29" i="55"/>
  <c r="E29" i="55"/>
  <c r="D29" i="55"/>
  <c r="C29" i="55"/>
  <c r="B29" i="55"/>
  <c r="A29" i="55"/>
  <c r="AG28" i="55"/>
  <c r="AF28" i="55"/>
  <c r="AE28" i="55"/>
  <c r="AD28" i="55"/>
  <c r="X28" i="55"/>
  <c r="W28" i="55"/>
  <c r="V28" i="55"/>
  <c r="U28" i="55"/>
  <c r="E28" i="55"/>
  <c r="D28" i="55"/>
  <c r="C28" i="55"/>
  <c r="B28" i="55"/>
  <c r="A28" i="55"/>
  <c r="AG27" i="55"/>
  <c r="AF27" i="55"/>
  <c r="AE27" i="55"/>
  <c r="AD27" i="55"/>
  <c r="X27" i="55"/>
  <c r="W27" i="55"/>
  <c r="V27" i="55"/>
  <c r="U27" i="55"/>
  <c r="E27" i="55"/>
  <c r="D27" i="55"/>
  <c r="C27" i="55"/>
  <c r="B27" i="55"/>
  <c r="A27" i="55"/>
  <c r="AG26" i="55"/>
  <c r="AF26" i="55"/>
  <c r="AE26" i="55"/>
  <c r="AD26" i="55"/>
  <c r="X26" i="55"/>
  <c r="W26" i="55"/>
  <c r="V26" i="55"/>
  <c r="U26" i="55"/>
  <c r="E26" i="55"/>
  <c r="D26" i="55"/>
  <c r="C26" i="55"/>
  <c r="B26" i="55"/>
  <c r="A26" i="55"/>
  <c r="AG25" i="55"/>
  <c r="AF25" i="55"/>
  <c r="AE25" i="55"/>
  <c r="AD25" i="55"/>
  <c r="X25" i="55"/>
  <c r="W25" i="55"/>
  <c r="V25" i="55"/>
  <c r="U25" i="55"/>
  <c r="E25" i="55"/>
  <c r="D25" i="55"/>
  <c r="C25" i="55"/>
  <c r="B25" i="55"/>
  <c r="A25" i="55"/>
  <c r="AG24" i="55"/>
  <c r="AF24" i="55"/>
  <c r="AE24" i="55"/>
  <c r="AD24" i="55"/>
  <c r="X24" i="55"/>
  <c r="W24" i="55"/>
  <c r="V24" i="55"/>
  <c r="U24" i="55"/>
  <c r="E24" i="55"/>
  <c r="D24" i="55"/>
  <c r="C24" i="55"/>
  <c r="B24" i="55"/>
  <c r="A24" i="55"/>
  <c r="AG23" i="55"/>
  <c r="AF23" i="55"/>
  <c r="AE23" i="55"/>
  <c r="AD23" i="55"/>
  <c r="X23" i="55"/>
  <c r="M22" i="12" s="1"/>
  <c r="W23" i="55"/>
  <c r="L22" i="12" s="1"/>
  <c r="V23" i="55"/>
  <c r="K22" i="12" s="1"/>
  <c r="U23" i="55"/>
  <c r="E23" i="55"/>
  <c r="D23" i="55"/>
  <c r="C23" i="55"/>
  <c r="B23" i="55"/>
  <c r="A23" i="55"/>
  <c r="AG22" i="55"/>
  <c r="AF22" i="55"/>
  <c r="AE22" i="55"/>
  <c r="AD22" i="55"/>
  <c r="V22" i="55"/>
  <c r="K21" i="12" s="1"/>
  <c r="E22" i="55"/>
  <c r="D22" i="55"/>
  <c r="C22" i="55"/>
  <c r="B22" i="55"/>
  <c r="A22" i="55"/>
  <c r="AG21" i="55"/>
  <c r="AF21" i="55"/>
  <c r="AE21" i="55"/>
  <c r="AD21" i="55"/>
  <c r="X21" i="55"/>
  <c r="M20" i="12" s="1"/>
  <c r="W21" i="55"/>
  <c r="L20" i="12" s="1"/>
  <c r="E21" i="55"/>
  <c r="D21" i="55"/>
  <c r="C21" i="55"/>
  <c r="B21" i="55"/>
  <c r="A21" i="55"/>
  <c r="AG20" i="55"/>
  <c r="AF20" i="55"/>
  <c r="AE20" i="55"/>
  <c r="AD20" i="55"/>
  <c r="X20" i="55"/>
  <c r="M19" i="12" s="1"/>
  <c r="E20" i="55"/>
  <c r="D20" i="55"/>
  <c r="C20" i="55"/>
  <c r="B20" i="55"/>
  <c r="A20" i="55"/>
  <c r="AG19" i="55"/>
  <c r="AF19" i="55"/>
  <c r="AE19" i="55"/>
  <c r="AD19" i="55"/>
  <c r="E19" i="55"/>
  <c r="D19" i="55"/>
  <c r="C19" i="55"/>
  <c r="B19" i="55"/>
  <c r="A19" i="55"/>
  <c r="AG18" i="55"/>
  <c r="AF18" i="55"/>
  <c r="AE18" i="55"/>
  <c r="AD18" i="55"/>
  <c r="E18" i="55"/>
  <c r="D18" i="55"/>
  <c r="C18" i="55"/>
  <c r="B18" i="55"/>
  <c r="A18" i="55"/>
  <c r="AG17" i="55"/>
  <c r="AF17" i="55"/>
  <c r="AE17" i="55"/>
  <c r="AD17" i="55"/>
  <c r="E17" i="55"/>
  <c r="D17" i="55"/>
  <c r="C17" i="55"/>
  <c r="B17" i="55"/>
  <c r="A17" i="55"/>
  <c r="AG16" i="55"/>
  <c r="AF16" i="55"/>
  <c r="AE16" i="55"/>
  <c r="AD16" i="55"/>
  <c r="E16" i="55"/>
  <c r="D16" i="55"/>
  <c r="C16" i="55"/>
  <c r="B16" i="55"/>
  <c r="A16" i="55"/>
  <c r="AG15" i="55"/>
  <c r="AF15" i="55"/>
  <c r="AE15" i="55"/>
  <c r="AD15" i="55"/>
  <c r="E15" i="55"/>
  <c r="D15" i="55"/>
  <c r="C15" i="55"/>
  <c r="B15" i="55"/>
  <c r="A15" i="55"/>
  <c r="AG14" i="55"/>
  <c r="AF14" i="55"/>
  <c r="AE14" i="55"/>
  <c r="AD14" i="55"/>
  <c r="E14" i="55"/>
  <c r="D14" i="55"/>
  <c r="C14" i="55"/>
  <c r="B14" i="55"/>
  <c r="A14" i="55"/>
  <c r="AG13" i="55"/>
  <c r="AF13" i="55"/>
  <c r="AE13" i="55"/>
  <c r="AD13" i="55"/>
  <c r="E13" i="55"/>
  <c r="D13" i="55"/>
  <c r="C13" i="55"/>
  <c r="B13" i="55"/>
  <c r="A13" i="55"/>
  <c r="AG12" i="55"/>
  <c r="AF12" i="55"/>
  <c r="AE12" i="55"/>
  <c r="AD12" i="55"/>
  <c r="E12" i="55"/>
  <c r="D12" i="55"/>
  <c r="C12" i="55"/>
  <c r="B12" i="55"/>
  <c r="A12" i="55"/>
  <c r="AG11" i="55"/>
  <c r="AF11" i="55"/>
  <c r="AE11" i="55"/>
  <c r="AD11" i="55"/>
  <c r="E11" i="55"/>
  <c r="D11" i="55"/>
  <c r="C11" i="55"/>
  <c r="B11" i="55"/>
  <c r="A11" i="55"/>
  <c r="AG10" i="55"/>
  <c r="AF10" i="55"/>
  <c r="AE10" i="55"/>
  <c r="AD10" i="55"/>
  <c r="E10" i="55"/>
  <c r="D10" i="55"/>
  <c r="C10" i="55"/>
  <c r="B10" i="55"/>
  <c r="A10" i="55"/>
  <c r="AG9" i="55"/>
  <c r="AF9" i="55"/>
  <c r="AE9" i="55"/>
  <c r="AD9" i="55"/>
  <c r="E9" i="55"/>
  <c r="D9" i="55"/>
  <c r="C9" i="55"/>
  <c r="B9" i="55"/>
  <c r="A9" i="55"/>
  <c r="AG8" i="55"/>
  <c r="AF8" i="55"/>
  <c r="AE8" i="55"/>
  <c r="AD8" i="55"/>
  <c r="E8" i="55"/>
  <c r="D8" i="55"/>
  <c r="C8" i="55"/>
  <c r="B8" i="55"/>
  <c r="A8" i="55"/>
  <c r="AL40" i="54"/>
  <c r="AK40" i="54"/>
  <c r="AJ40" i="54"/>
  <c r="AI40" i="54"/>
  <c r="E40" i="54"/>
  <c r="D40" i="54"/>
  <c r="C40" i="54"/>
  <c r="B40" i="54"/>
  <c r="A40" i="54"/>
  <c r="AL39" i="54"/>
  <c r="AK39" i="54"/>
  <c r="AJ39" i="54"/>
  <c r="AI39" i="54"/>
  <c r="E39" i="54"/>
  <c r="D39" i="54"/>
  <c r="C39" i="54"/>
  <c r="B39" i="54"/>
  <c r="A39" i="54"/>
  <c r="AL38" i="54"/>
  <c r="AK38" i="54"/>
  <c r="AJ38" i="54"/>
  <c r="AI38" i="54"/>
  <c r="E38" i="54"/>
  <c r="D38" i="54"/>
  <c r="C38" i="54"/>
  <c r="B38" i="54"/>
  <c r="A38" i="54"/>
  <c r="AL37" i="54"/>
  <c r="AK37" i="54"/>
  <c r="AJ37" i="54"/>
  <c r="AI37" i="54"/>
  <c r="E37" i="54"/>
  <c r="D37" i="54"/>
  <c r="C37" i="54"/>
  <c r="B37" i="54"/>
  <c r="A37" i="54"/>
  <c r="AM36" i="54"/>
  <c r="AL36" i="54"/>
  <c r="AK36" i="54"/>
  <c r="AJ36" i="54"/>
  <c r="AI36" i="54"/>
  <c r="E36" i="54"/>
  <c r="D36" i="54"/>
  <c r="C36" i="54"/>
  <c r="B36" i="54"/>
  <c r="A36" i="54"/>
  <c r="AL35" i="54"/>
  <c r="AK35" i="54"/>
  <c r="AJ35" i="54"/>
  <c r="AI35" i="54"/>
  <c r="E35" i="54"/>
  <c r="D35" i="54"/>
  <c r="C35" i="54"/>
  <c r="B35" i="54"/>
  <c r="A35" i="54"/>
  <c r="AL34" i="54"/>
  <c r="AK34" i="54"/>
  <c r="AJ34" i="54"/>
  <c r="AI34" i="54"/>
  <c r="E34" i="54"/>
  <c r="D34" i="54"/>
  <c r="C34" i="54"/>
  <c r="B34" i="54"/>
  <c r="A34" i="54"/>
  <c r="AL33" i="54"/>
  <c r="AK33" i="54"/>
  <c r="AJ33" i="54"/>
  <c r="AI33" i="54"/>
  <c r="E33" i="54"/>
  <c r="D33" i="54"/>
  <c r="C33" i="54"/>
  <c r="B33" i="54"/>
  <c r="A33" i="54"/>
  <c r="AL32" i="54"/>
  <c r="AK32" i="54"/>
  <c r="AJ32" i="54"/>
  <c r="AI32" i="54"/>
  <c r="E32" i="54"/>
  <c r="D32" i="54"/>
  <c r="C32" i="54"/>
  <c r="B32" i="54"/>
  <c r="A32" i="54"/>
  <c r="AL31" i="54"/>
  <c r="AK31" i="54"/>
  <c r="AJ31" i="54"/>
  <c r="AI31" i="54"/>
  <c r="E31" i="54"/>
  <c r="D31" i="54"/>
  <c r="C31" i="54"/>
  <c r="B31" i="54"/>
  <c r="A31" i="54"/>
  <c r="AL30" i="54"/>
  <c r="AK30" i="54"/>
  <c r="AJ30" i="54"/>
  <c r="AI30" i="54"/>
  <c r="E30" i="54"/>
  <c r="D30" i="54"/>
  <c r="C30" i="54"/>
  <c r="B30" i="54"/>
  <c r="A30" i="54"/>
  <c r="AL29" i="54"/>
  <c r="AK29" i="54"/>
  <c r="AJ29" i="54"/>
  <c r="AI29" i="54"/>
  <c r="E29" i="54"/>
  <c r="D29" i="54"/>
  <c r="C29" i="54"/>
  <c r="B29" i="54"/>
  <c r="A29" i="54"/>
  <c r="AL28" i="54"/>
  <c r="AK28" i="54"/>
  <c r="AJ28" i="54"/>
  <c r="AI28" i="54"/>
  <c r="E28" i="54"/>
  <c r="D28" i="54"/>
  <c r="C28" i="54"/>
  <c r="B28" i="54"/>
  <c r="A28" i="54"/>
  <c r="AL27" i="54"/>
  <c r="AK27" i="54"/>
  <c r="AJ27" i="54"/>
  <c r="AI27" i="54"/>
  <c r="E27" i="54"/>
  <c r="D27" i="54"/>
  <c r="C27" i="54"/>
  <c r="B27" i="54"/>
  <c r="A27" i="54"/>
  <c r="AL26" i="54"/>
  <c r="AK26" i="54"/>
  <c r="AJ26" i="54"/>
  <c r="AI26" i="54"/>
  <c r="E26" i="54"/>
  <c r="D26" i="54"/>
  <c r="C26" i="54"/>
  <c r="B26" i="54"/>
  <c r="A26" i="54"/>
  <c r="AL25" i="54"/>
  <c r="AK25" i="54"/>
  <c r="AJ25" i="54"/>
  <c r="AI25" i="54"/>
  <c r="E25" i="54"/>
  <c r="D25" i="54"/>
  <c r="C25" i="54"/>
  <c r="B25" i="54"/>
  <c r="A25" i="54"/>
  <c r="AL24" i="54"/>
  <c r="AK24" i="54"/>
  <c r="AJ24" i="54"/>
  <c r="AI24" i="54"/>
  <c r="E24" i="54"/>
  <c r="D24" i="54"/>
  <c r="C24" i="54"/>
  <c r="B24" i="54"/>
  <c r="A24" i="54"/>
  <c r="AL23" i="54"/>
  <c r="AK23" i="54"/>
  <c r="AJ23" i="54"/>
  <c r="AI23" i="54"/>
  <c r="E23" i="54"/>
  <c r="D23" i="54"/>
  <c r="C23" i="54"/>
  <c r="B23" i="54"/>
  <c r="A23" i="54"/>
  <c r="AL22" i="54"/>
  <c r="AK22" i="54"/>
  <c r="AJ22" i="54"/>
  <c r="AI22" i="54"/>
  <c r="E22" i="54"/>
  <c r="D22" i="54"/>
  <c r="C22" i="54"/>
  <c r="B22" i="54"/>
  <c r="A22" i="54"/>
  <c r="AL21" i="54"/>
  <c r="AK21" i="54"/>
  <c r="AJ21" i="54"/>
  <c r="AI21" i="54"/>
  <c r="E21" i="54"/>
  <c r="D21" i="54"/>
  <c r="C21" i="54"/>
  <c r="B21" i="54"/>
  <c r="A21" i="54"/>
  <c r="AL20" i="54"/>
  <c r="AK20" i="54"/>
  <c r="AJ20" i="54"/>
  <c r="AI20" i="54"/>
  <c r="E20" i="54"/>
  <c r="D20" i="54"/>
  <c r="C20" i="54"/>
  <c r="B20" i="54"/>
  <c r="A20" i="54"/>
  <c r="AL19" i="54"/>
  <c r="AK19" i="54"/>
  <c r="AJ19" i="54"/>
  <c r="AI19" i="54"/>
  <c r="E19" i="54"/>
  <c r="D19" i="54"/>
  <c r="C19" i="54"/>
  <c r="B19" i="54"/>
  <c r="A19" i="54"/>
  <c r="AL18" i="54"/>
  <c r="AK18" i="54"/>
  <c r="AJ18" i="54"/>
  <c r="AI18" i="54"/>
  <c r="E18" i="54"/>
  <c r="D18" i="54"/>
  <c r="C18" i="54"/>
  <c r="B18" i="54"/>
  <c r="A18" i="54"/>
  <c r="AL17" i="54"/>
  <c r="AK17" i="54"/>
  <c r="AJ17" i="54"/>
  <c r="AI17" i="54"/>
  <c r="E17" i="54"/>
  <c r="D17" i="54"/>
  <c r="C17" i="54"/>
  <c r="B17" i="54"/>
  <c r="A17" i="54"/>
  <c r="AL16" i="54"/>
  <c r="AK16" i="54"/>
  <c r="AJ16" i="54"/>
  <c r="AI16" i="54"/>
  <c r="E16" i="54"/>
  <c r="D16" i="54"/>
  <c r="C16" i="54"/>
  <c r="B16" i="54"/>
  <c r="A16" i="54"/>
  <c r="AL15" i="54"/>
  <c r="AK15" i="54"/>
  <c r="AJ15" i="54"/>
  <c r="AI15" i="54"/>
  <c r="E15" i="54"/>
  <c r="D15" i="54"/>
  <c r="C15" i="54"/>
  <c r="B15" i="54"/>
  <c r="A15" i="54"/>
  <c r="AL14" i="54"/>
  <c r="AK14" i="54"/>
  <c r="AJ14" i="54"/>
  <c r="AI14" i="54"/>
  <c r="E14" i="54"/>
  <c r="D14" i="54"/>
  <c r="C14" i="54"/>
  <c r="B14" i="54"/>
  <c r="A14" i="54"/>
  <c r="AL13" i="54"/>
  <c r="AK13" i="54"/>
  <c r="AJ13" i="54"/>
  <c r="AI13" i="54"/>
  <c r="E13" i="54"/>
  <c r="D13" i="54"/>
  <c r="C13" i="54"/>
  <c r="B13" i="54"/>
  <c r="A13" i="54"/>
  <c r="AL12" i="54"/>
  <c r="AK12" i="54"/>
  <c r="AJ12" i="54"/>
  <c r="AI12" i="54"/>
  <c r="E12" i="54"/>
  <c r="D12" i="54"/>
  <c r="C12" i="54"/>
  <c r="B12" i="54"/>
  <c r="A12" i="54"/>
  <c r="AL11" i="54"/>
  <c r="AK11" i="54"/>
  <c r="AJ11" i="54"/>
  <c r="AI11" i="54"/>
  <c r="E11" i="54"/>
  <c r="D11" i="54"/>
  <c r="C11" i="54"/>
  <c r="B11" i="54"/>
  <c r="A11" i="54"/>
  <c r="AL10" i="54"/>
  <c r="AK10" i="54"/>
  <c r="AJ10" i="54"/>
  <c r="AI10" i="54"/>
  <c r="E10" i="54"/>
  <c r="D10" i="54"/>
  <c r="C10" i="54"/>
  <c r="B10" i="54"/>
  <c r="A10" i="54"/>
  <c r="AL9" i="54"/>
  <c r="AK9" i="54"/>
  <c r="AJ9" i="54"/>
  <c r="AI9" i="54"/>
  <c r="E9" i="54"/>
  <c r="D9" i="54"/>
  <c r="C9" i="54"/>
  <c r="B9" i="54"/>
  <c r="A9" i="54"/>
  <c r="AL8" i="54"/>
  <c r="AK8" i="54"/>
  <c r="AJ8" i="54"/>
  <c r="AI8" i="54"/>
  <c r="E8" i="54"/>
  <c r="D8" i="54"/>
  <c r="C8" i="54"/>
  <c r="B8" i="54"/>
  <c r="A8" i="54"/>
  <c r="AL40" i="53"/>
  <c r="AK40" i="53"/>
  <c r="AJ40" i="53"/>
  <c r="AI40" i="53"/>
  <c r="E40" i="53"/>
  <c r="D40" i="53"/>
  <c r="C40" i="53"/>
  <c r="B40" i="53"/>
  <c r="A40" i="53"/>
  <c r="AL39" i="53"/>
  <c r="AK39" i="53"/>
  <c r="AJ39" i="53"/>
  <c r="AI39" i="53"/>
  <c r="E39" i="53"/>
  <c r="D39" i="53"/>
  <c r="C39" i="53"/>
  <c r="B39" i="53"/>
  <c r="A39" i="53"/>
  <c r="AL38" i="53"/>
  <c r="AK38" i="53"/>
  <c r="AJ38" i="53"/>
  <c r="AI38" i="53"/>
  <c r="E38" i="53"/>
  <c r="D38" i="53"/>
  <c r="C38" i="53"/>
  <c r="B38" i="53"/>
  <c r="A38" i="53"/>
  <c r="AL37" i="53"/>
  <c r="AK37" i="53"/>
  <c r="AJ37" i="53"/>
  <c r="AI37" i="53"/>
  <c r="E37" i="53"/>
  <c r="D37" i="53"/>
  <c r="C37" i="53"/>
  <c r="B37" i="53"/>
  <c r="A37" i="53"/>
  <c r="AM36" i="53"/>
  <c r="AL36" i="53"/>
  <c r="AK36" i="53"/>
  <c r="AJ36" i="53"/>
  <c r="AI36" i="53"/>
  <c r="E36" i="53"/>
  <c r="D36" i="53"/>
  <c r="C36" i="53"/>
  <c r="B36" i="53"/>
  <c r="A36" i="53"/>
  <c r="AL35" i="53"/>
  <c r="AK35" i="53"/>
  <c r="AJ35" i="53"/>
  <c r="AI35" i="53"/>
  <c r="E35" i="53"/>
  <c r="D35" i="53"/>
  <c r="C35" i="53"/>
  <c r="B35" i="53"/>
  <c r="A35" i="53"/>
  <c r="AL34" i="53"/>
  <c r="AK34" i="53"/>
  <c r="AJ34" i="53"/>
  <c r="AI34" i="53"/>
  <c r="E34" i="53"/>
  <c r="D34" i="53"/>
  <c r="C34" i="53"/>
  <c r="B34" i="53"/>
  <c r="A34" i="53"/>
  <c r="AL33" i="53"/>
  <c r="AK33" i="53"/>
  <c r="AJ33" i="53"/>
  <c r="AI33" i="53"/>
  <c r="E33" i="53"/>
  <c r="D33" i="53"/>
  <c r="C33" i="53"/>
  <c r="B33" i="53"/>
  <c r="A33" i="53"/>
  <c r="AL32" i="53"/>
  <c r="AK32" i="53"/>
  <c r="AJ32" i="53"/>
  <c r="AI32" i="53"/>
  <c r="E32" i="53"/>
  <c r="D32" i="53"/>
  <c r="C32" i="53"/>
  <c r="B32" i="53"/>
  <c r="A32" i="53"/>
  <c r="AL31" i="53"/>
  <c r="AK31" i="53"/>
  <c r="AJ31" i="53"/>
  <c r="AI31" i="53"/>
  <c r="E31" i="53"/>
  <c r="D31" i="53"/>
  <c r="C31" i="53"/>
  <c r="B31" i="53"/>
  <c r="A31" i="53"/>
  <c r="AL30" i="53"/>
  <c r="AK30" i="53"/>
  <c r="AJ30" i="53"/>
  <c r="AI30" i="53"/>
  <c r="E30" i="53"/>
  <c r="D30" i="53"/>
  <c r="C30" i="53"/>
  <c r="B30" i="53"/>
  <c r="A30" i="53"/>
  <c r="AL29" i="53"/>
  <c r="AK29" i="53"/>
  <c r="AJ29" i="53"/>
  <c r="AI29" i="53"/>
  <c r="E29" i="53"/>
  <c r="D29" i="53"/>
  <c r="C29" i="53"/>
  <c r="B29" i="53"/>
  <c r="A29" i="53"/>
  <c r="AL28" i="53"/>
  <c r="AK28" i="53"/>
  <c r="AJ28" i="53"/>
  <c r="AI28" i="53"/>
  <c r="E28" i="53"/>
  <c r="D28" i="53"/>
  <c r="C28" i="53"/>
  <c r="B28" i="53"/>
  <c r="A28" i="53"/>
  <c r="AL27" i="53"/>
  <c r="AK27" i="53"/>
  <c r="AJ27" i="53"/>
  <c r="AI27" i="53"/>
  <c r="E27" i="53"/>
  <c r="D27" i="53"/>
  <c r="C27" i="53"/>
  <c r="B27" i="53"/>
  <c r="A27" i="53"/>
  <c r="AL26" i="53"/>
  <c r="AK26" i="53"/>
  <c r="AJ26" i="53"/>
  <c r="AI26" i="53"/>
  <c r="E26" i="53"/>
  <c r="D26" i="53"/>
  <c r="C26" i="53"/>
  <c r="B26" i="53"/>
  <c r="A26" i="53"/>
  <c r="AL25" i="53"/>
  <c r="AK25" i="53"/>
  <c r="AJ25" i="53"/>
  <c r="AI25" i="53"/>
  <c r="E25" i="53"/>
  <c r="D25" i="53"/>
  <c r="C25" i="53"/>
  <c r="B25" i="53"/>
  <c r="A25" i="53"/>
  <c r="AL24" i="53"/>
  <c r="AK24" i="53"/>
  <c r="AJ24" i="53"/>
  <c r="AI24" i="53"/>
  <c r="E24" i="53"/>
  <c r="D24" i="53"/>
  <c r="C24" i="53"/>
  <c r="B24" i="53"/>
  <c r="A24" i="53"/>
  <c r="AL23" i="53"/>
  <c r="AK23" i="53"/>
  <c r="AJ23" i="53"/>
  <c r="AI23" i="53"/>
  <c r="E23" i="53"/>
  <c r="D23" i="53"/>
  <c r="C23" i="53"/>
  <c r="B23" i="53"/>
  <c r="A23" i="53"/>
  <c r="AL22" i="53"/>
  <c r="AK22" i="53"/>
  <c r="AJ22" i="53"/>
  <c r="AI22" i="53"/>
  <c r="E22" i="53"/>
  <c r="D22" i="53"/>
  <c r="C22" i="53"/>
  <c r="B22" i="53"/>
  <c r="A22" i="53"/>
  <c r="AL21" i="53"/>
  <c r="AK21" i="53"/>
  <c r="AJ21" i="53"/>
  <c r="AI21" i="53"/>
  <c r="E21" i="53"/>
  <c r="D21" i="53"/>
  <c r="C21" i="53"/>
  <c r="B21" i="53"/>
  <c r="A21" i="53"/>
  <c r="AL20" i="53"/>
  <c r="AK20" i="53"/>
  <c r="AJ20" i="53"/>
  <c r="AI20" i="53"/>
  <c r="E20" i="53"/>
  <c r="D20" i="53"/>
  <c r="C20" i="53"/>
  <c r="B20" i="53"/>
  <c r="A20" i="53"/>
  <c r="AL19" i="53"/>
  <c r="AK19" i="53"/>
  <c r="AJ19" i="53"/>
  <c r="AI19" i="53"/>
  <c r="E19" i="53"/>
  <c r="D19" i="53"/>
  <c r="C19" i="53"/>
  <c r="B19" i="53"/>
  <c r="A19" i="53"/>
  <c r="AL18" i="53"/>
  <c r="AK18" i="53"/>
  <c r="AJ18" i="53"/>
  <c r="AI18" i="53"/>
  <c r="E18" i="53"/>
  <c r="D18" i="53"/>
  <c r="C18" i="53"/>
  <c r="B18" i="53"/>
  <c r="A18" i="53"/>
  <c r="AL17" i="53"/>
  <c r="AK17" i="53"/>
  <c r="AJ17" i="53"/>
  <c r="AI17" i="53"/>
  <c r="E17" i="53"/>
  <c r="D17" i="53"/>
  <c r="C17" i="53"/>
  <c r="B17" i="53"/>
  <c r="A17" i="53"/>
  <c r="AL16" i="53"/>
  <c r="AK16" i="53"/>
  <c r="AJ16" i="53"/>
  <c r="AI16" i="53"/>
  <c r="E16" i="53"/>
  <c r="D16" i="53"/>
  <c r="C16" i="53"/>
  <c r="B16" i="53"/>
  <c r="A16" i="53"/>
  <c r="AL15" i="53"/>
  <c r="AK15" i="53"/>
  <c r="AJ15" i="53"/>
  <c r="AI15" i="53"/>
  <c r="E15" i="53"/>
  <c r="D15" i="53"/>
  <c r="C15" i="53"/>
  <c r="B15" i="53"/>
  <c r="A15" i="53"/>
  <c r="AL14" i="53"/>
  <c r="AK14" i="53"/>
  <c r="AJ14" i="53"/>
  <c r="AI14" i="53"/>
  <c r="E14" i="53"/>
  <c r="D14" i="53"/>
  <c r="C14" i="53"/>
  <c r="B14" i="53"/>
  <c r="A14" i="53"/>
  <c r="AL13" i="53"/>
  <c r="AK13" i="53"/>
  <c r="AJ13" i="53"/>
  <c r="AI13" i="53"/>
  <c r="E13" i="53"/>
  <c r="D13" i="53"/>
  <c r="C13" i="53"/>
  <c r="B13" i="53"/>
  <c r="A13" i="53"/>
  <c r="AL12" i="53"/>
  <c r="AK12" i="53"/>
  <c r="AJ12" i="53"/>
  <c r="AI12" i="53"/>
  <c r="E12" i="53"/>
  <c r="D12" i="53"/>
  <c r="C12" i="53"/>
  <c r="B12" i="53"/>
  <c r="A12" i="53"/>
  <c r="AL11" i="53"/>
  <c r="AK11" i="53"/>
  <c r="AJ11" i="53"/>
  <c r="AI11" i="53"/>
  <c r="E11" i="53"/>
  <c r="D11" i="53"/>
  <c r="C11" i="53"/>
  <c r="B11" i="53"/>
  <c r="A11" i="53"/>
  <c r="AL10" i="53"/>
  <c r="AK10" i="53"/>
  <c r="AJ10" i="53"/>
  <c r="AI10" i="53"/>
  <c r="E10" i="53"/>
  <c r="D10" i="53"/>
  <c r="C10" i="53"/>
  <c r="B10" i="53"/>
  <c r="A10" i="53"/>
  <c r="AL9" i="53"/>
  <c r="AK9" i="53"/>
  <c r="AJ9" i="53"/>
  <c r="AI9" i="53"/>
  <c r="E9" i="53"/>
  <c r="D9" i="53"/>
  <c r="C9" i="53"/>
  <c r="B9" i="53"/>
  <c r="A9" i="53"/>
  <c r="AL8" i="53"/>
  <c r="AK8" i="53"/>
  <c r="AJ8" i="53"/>
  <c r="AI8" i="53"/>
  <c r="E8" i="53"/>
  <c r="D8" i="53"/>
  <c r="C8" i="53"/>
  <c r="B8" i="53"/>
  <c r="A8" i="53"/>
  <c r="AL40" i="52"/>
  <c r="AK40" i="52"/>
  <c r="AJ40" i="52"/>
  <c r="AI40" i="52"/>
  <c r="E40" i="52"/>
  <c r="D40" i="52"/>
  <c r="C40" i="52"/>
  <c r="B40" i="52"/>
  <c r="A40" i="52"/>
  <c r="AL39" i="52"/>
  <c r="AK39" i="52"/>
  <c r="AJ39" i="52"/>
  <c r="AI39" i="52"/>
  <c r="E39" i="52"/>
  <c r="D39" i="52"/>
  <c r="C39" i="52"/>
  <c r="B39" i="52"/>
  <c r="A39" i="52"/>
  <c r="AL38" i="52"/>
  <c r="AK38" i="52"/>
  <c r="AJ38" i="52"/>
  <c r="AI38" i="52"/>
  <c r="E38" i="52"/>
  <c r="D38" i="52"/>
  <c r="C38" i="52"/>
  <c r="B38" i="52"/>
  <c r="A38" i="52"/>
  <c r="AL37" i="52"/>
  <c r="AK37" i="52"/>
  <c r="AJ37" i="52"/>
  <c r="AI37" i="52"/>
  <c r="E37" i="52"/>
  <c r="D37" i="52"/>
  <c r="C37" i="52"/>
  <c r="B37" i="52"/>
  <c r="A37" i="52"/>
  <c r="AM36" i="52"/>
  <c r="AL36" i="52"/>
  <c r="AK36" i="52"/>
  <c r="AJ36" i="52"/>
  <c r="AI36" i="52"/>
  <c r="E36" i="52"/>
  <c r="D36" i="52"/>
  <c r="C36" i="52"/>
  <c r="B36" i="52"/>
  <c r="A36" i="52"/>
  <c r="AL35" i="52"/>
  <c r="AK35" i="52"/>
  <c r="AJ35" i="52"/>
  <c r="AI35" i="52"/>
  <c r="E35" i="52"/>
  <c r="D35" i="52"/>
  <c r="C35" i="52"/>
  <c r="B35" i="52"/>
  <c r="A35" i="52"/>
  <c r="AL34" i="52"/>
  <c r="AK34" i="52"/>
  <c r="AJ34" i="52"/>
  <c r="AI34" i="52"/>
  <c r="E34" i="52"/>
  <c r="D34" i="52"/>
  <c r="C34" i="52"/>
  <c r="B34" i="52"/>
  <c r="A34" i="52"/>
  <c r="AL33" i="52"/>
  <c r="AK33" i="52"/>
  <c r="AJ33" i="52"/>
  <c r="AI33" i="52"/>
  <c r="E33" i="52"/>
  <c r="D33" i="52"/>
  <c r="C33" i="52"/>
  <c r="B33" i="52"/>
  <c r="A33" i="52"/>
  <c r="AL32" i="52"/>
  <c r="AK32" i="52"/>
  <c r="AJ32" i="52"/>
  <c r="AI32" i="52"/>
  <c r="E32" i="52"/>
  <c r="D32" i="52"/>
  <c r="C32" i="52"/>
  <c r="B32" i="52"/>
  <c r="A32" i="52"/>
  <c r="AL31" i="52"/>
  <c r="AK31" i="52"/>
  <c r="AJ31" i="52"/>
  <c r="AI31" i="52"/>
  <c r="E31" i="52"/>
  <c r="D31" i="52"/>
  <c r="C31" i="52"/>
  <c r="B31" i="52"/>
  <c r="A31" i="52"/>
  <c r="AL30" i="52"/>
  <c r="AK30" i="52"/>
  <c r="AJ30" i="52"/>
  <c r="AI30" i="52"/>
  <c r="E30" i="52"/>
  <c r="D30" i="52"/>
  <c r="C30" i="52"/>
  <c r="B30" i="52"/>
  <c r="A30" i="52"/>
  <c r="AL29" i="52"/>
  <c r="AK29" i="52"/>
  <c r="AJ29" i="52"/>
  <c r="AI29" i="52"/>
  <c r="E29" i="52"/>
  <c r="D29" i="52"/>
  <c r="C29" i="52"/>
  <c r="B29" i="52"/>
  <c r="A29" i="52"/>
  <c r="AL28" i="52"/>
  <c r="AK28" i="52"/>
  <c r="AJ28" i="52"/>
  <c r="AI28" i="52"/>
  <c r="E28" i="52"/>
  <c r="D28" i="52"/>
  <c r="C28" i="52"/>
  <c r="B28" i="52"/>
  <c r="A28" i="52"/>
  <c r="AL27" i="52"/>
  <c r="AK27" i="52"/>
  <c r="AJ27" i="52"/>
  <c r="AI27" i="52"/>
  <c r="E27" i="52"/>
  <c r="D27" i="52"/>
  <c r="C27" i="52"/>
  <c r="B27" i="52"/>
  <c r="A27" i="52"/>
  <c r="AL26" i="52"/>
  <c r="AK26" i="52"/>
  <c r="AJ26" i="52"/>
  <c r="AI26" i="52"/>
  <c r="E26" i="52"/>
  <c r="D26" i="52"/>
  <c r="C26" i="52"/>
  <c r="B26" i="52"/>
  <c r="A26" i="52"/>
  <c r="AL25" i="52"/>
  <c r="AK25" i="52"/>
  <c r="AJ25" i="52"/>
  <c r="AI25" i="52"/>
  <c r="E25" i="52"/>
  <c r="D25" i="52"/>
  <c r="C25" i="52"/>
  <c r="B25" i="52"/>
  <c r="A25" i="52"/>
  <c r="AL24" i="52"/>
  <c r="AK24" i="52"/>
  <c r="AJ24" i="52"/>
  <c r="AI24" i="52"/>
  <c r="E24" i="52"/>
  <c r="D24" i="52"/>
  <c r="C24" i="52"/>
  <c r="B24" i="52"/>
  <c r="A24" i="52"/>
  <c r="AL23" i="52"/>
  <c r="AK23" i="52"/>
  <c r="AJ23" i="52"/>
  <c r="AI23" i="52"/>
  <c r="E23" i="52"/>
  <c r="D23" i="52"/>
  <c r="C23" i="52"/>
  <c r="B23" i="52"/>
  <c r="A23" i="52"/>
  <c r="AL22" i="52"/>
  <c r="AK22" i="52"/>
  <c r="AJ22" i="52"/>
  <c r="AI22" i="52"/>
  <c r="E22" i="52"/>
  <c r="D22" i="52"/>
  <c r="C22" i="52"/>
  <c r="B22" i="52"/>
  <c r="A22" i="52"/>
  <c r="AL21" i="52"/>
  <c r="AK21" i="52"/>
  <c r="AJ21" i="52"/>
  <c r="AI21" i="52"/>
  <c r="E21" i="52"/>
  <c r="D21" i="52"/>
  <c r="C21" i="52"/>
  <c r="B21" i="52"/>
  <c r="A21" i="52"/>
  <c r="AL20" i="52"/>
  <c r="AK20" i="52"/>
  <c r="AJ20" i="52"/>
  <c r="AI20" i="52"/>
  <c r="E20" i="52"/>
  <c r="D20" i="52"/>
  <c r="C20" i="52"/>
  <c r="B20" i="52"/>
  <c r="A20" i="52"/>
  <c r="AL19" i="52"/>
  <c r="AK19" i="52"/>
  <c r="AJ19" i="52"/>
  <c r="AI19" i="52"/>
  <c r="E19" i="52"/>
  <c r="D19" i="52"/>
  <c r="C19" i="52"/>
  <c r="B19" i="52"/>
  <c r="A19" i="52"/>
  <c r="AL18" i="52"/>
  <c r="AK18" i="52"/>
  <c r="AJ18" i="52"/>
  <c r="AI18" i="52"/>
  <c r="E18" i="52"/>
  <c r="D18" i="52"/>
  <c r="C18" i="52"/>
  <c r="B18" i="52"/>
  <c r="A18" i="52"/>
  <c r="AL17" i="52"/>
  <c r="AK17" i="52"/>
  <c r="AJ17" i="52"/>
  <c r="AI17" i="52"/>
  <c r="E17" i="52"/>
  <c r="D17" i="52"/>
  <c r="C17" i="52"/>
  <c r="B17" i="52"/>
  <c r="A17" i="52"/>
  <c r="AL16" i="52"/>
  <c r="AK16" i="52"/>
  <c r="AJ16" i="52"/>
  <c r="AI16" i="52"/>
  <c r="E16" i="52"/>
  <c r="D16" i="52"/>
  <c r="C16" i="52"/>
  <c r="B16" i="52"/>
  <c r="A16" i="52"/>
  <c r="AL15" i="52"/>
  <c r="AK15" i="52"/>
  <c r="AJ15" i="52"/>
  <c r="AI15" i="52"/>
  <c r="E15" i="52"/>
  <c r="D15" i="52"/>
  <c r="C15" i="52"/>
  <c r="B15" i="52"/>
  <c r="A15" i="52"/>
  <c r="AL14" i="52"/>
  <c r="AK14" i="52"/>
  <c r="AJ14" i="52"/>
  <c r="AI14" i="52"/>
  <c r="E14" i="52"/>
  <c r="D14" i="52"/>
  <c r="C14" i="52"/>
  <c r="B14" i="52"/>
  <c r="A14" i="52"/>
  <c r="AL13" i="52"/>
  <c r="AK13" i="52"/>
  <c r="AJ13" i="52"/>
  <c r="AI13" i="52"/>
  <c r="E13" i="52"/>
  <c r="D13" i="52"/>
  <c r="C13" i="52"/>
  <c r="B13" i="52"/>
  <c r="A13" i="52"/>
  <c r="AL12" i="52"/>
  <c r="AK12" i="52"/>
  <c r="AJ12" i="52"/>
  <c r="AI12" i="52"/>
  <c r="E12" i="52"/>
  <c r="D12" i="52"/>
  <c r="C12" i="52"/>
  <c r="B12" i="52"/>
  <c r="A12" i="52"/>
  <c r="AL11" i="52"/>
  <c r="AK11" i="52"/>
  <c r="AJ11" i="52"/>
  <c r="AI11" i="52"/>
  <c r="E11" i="52"/>
  <c r="D11" i="52"/>
  <c r="C11" i="52"/>
  <c r="B11" i="52"/>
  <c r="A11" i="52"/>
  <c r="AL10" i="52"/>
  <c r="AK10" i="52"/>
  <c r="AJ10" i="52"/>
  <c r="AI10" i="52"/>
  <c r="E10" i="52"/>
  <c r="D10" i="52"/>
  <c r="C10" i="52"/>
  <c r="B10" i="52"/>
  <c r="A10" i="52"/>
  <c r="AL9" i="52"/>
  <c r="AK9" i="52"/>
  <c r="AJ9" i="52"/>
  <c r="AI9" i="52"/>
  <c r="E9" i="52"/>
  <c r="D9" i="52"/>
  <c r="C9" i="52"/>
  <c r="B9" i="52"/>
  <c r="A9" i="52"/>
  <c r="AL8" i="52"/>
  <c r="AK8" i="52"/>
  <c r="AJ8" i="52"/>
  <c r="AI8" i="52"/>
  <c r="E8" i="52"/>
  <c r="D8" i="52"/>
  <c r="C8" i="52"/>
  <c r="B8" i="52"/>
  <c r="A8" i="52"/>
  <c r="AL40" i="51"/>
  <c r="AK40" i="51"/>
  <c r="AJ40" i="51"/>
  <c r="AI40" i="51"/>
  <c r="E40" i="51"/>
  <c r="D40" i="51"/>
  <c r="C40" i="51"/>
  <c r="B40" i="51"/>
  <c r="A40" i="51"/>
  <c r="AL39" i="51"/>
  <c r="AK39" i="51"/>
  <c r="AJ39" i="51"/>
  <c r="AI39" i="51"/>
  <c r="E39" i="51"/>
  <c r="D39" i="51"/>
  <c r="C39" i="51"/>
  <c r="B39" i="51"/>
  <c r="A39" i="51"/>
  <c r="AL38" i="51"/>
  <c r="AK38" i="51"/>
  <c r="AJ38" i="51"/>
  <c r="AI38" i="51"/>
  <c r="E38" i="51"/>
  <c r="D38" i="51"/>
  <c r="C38" i="51"/>
  <c r="B38" i="51"/>
  <c r="A38" i="51"/>
  <c r="AL37" i="51"/>
  <c r="AK37" i="51"/>
  <c r="AJ37" i="51"/>
  <c r="AI37" i="51"/>
  <c r="E37" i="51"/>
  <c r="D37" i="51"/>
  <c r="C37" i="51"/>
  <c r="B37" i="51"/>
  <c r="A37" i="51"/>
  <c r="AL36" i="51"/>
  <c r="AK36" i="51"/>
  <c r="AJ36" i="51"/>
  <c r="AI36" i="51"/>
  <c r="E36" i="51"/>
  <c r="D36" i="51"/>
  <c r="C36" i="51"/>
  <c r="B36" i="51"/>
  <c r="A36" i="51"/>
  <c r="AL35" i="51"/>
  <c r="AK35" i="51"/>
  <c r="AJ35" i="51"/>
  <c r="AI35" i="51"/>
  <c r="E35" i="51"/>
  <c r="D35" i="51"/>
  <c r="C35" i="51"/>
  <c r="B35" i="51"/>
  <c r="A35" i="51"/>
  <c r="AL34" i="51"/>
  <c r="AK34" i="51"/>
  <c r="AJ34" i="51"/>
  <c r="AI34" i="51"/>
  <c r="E34" i="51"/>
  <c r="D34" i="51"/>
  <c r="C34" i="51"/>
  <c r="B34" i="51"/>
  <c r="A34" i="51"/>
  <c r="AL33" i="51"/>
  <c r="AK33" i="51"/>
  <c r="AJ33" i="51"/>
  <c r="AI33" i="51"/>
  <c r="E33" i="51"/>
  <c r="D33" i="51"/>
  <c r="C33" i="51"/>
  <c r="B33" i="51"/>
  <c r="A33" i="51"/>
  <c r="AL32" i="51"/>
  <c r="AK32" i="51"/>
  <c r="AJ32" i="51"/>
  <c r="AI32" i="51"/>
  <c r="E32" i="51"/>
  <c r="D32" i="51"/>
  <c r="C32" i="51"/>
  <c r="B32" i="51"/>
  <c r="A32" i="51"/>
  <c r="AL31" i="51"/>
  <c r="AK31" i="51"/>
  <c r="AJ31" i="51"/>
  <c r="AI31" i="51"/>
  <c r="E31" i="51"/>
  <c r="D31" i="51"/>
  <c r="C31" i="51"/>
  <c r="B31" i="51"/>
  <c r="A31" i="51"/>
  <c r="AL30" i="51"/>
  <c r="AK30" i="51"/>
  <c r="AJ30" i="51"/>
  <c r="AI30" i="51"/>
  <c r="E30" i="51"/>
  <c r="D30" i="51"/>
  <c r="C30" i="51"/>
  <c r="B30" i="51"/>
  <c r="A30" i="51"/>
  <c r="AL29" i="51"/>
  <c r="AK29" i="51"/>
  <c r="AJ29" i="51"/>
  <c r="AI29" i="51"/>
  <c r="E29" i="51"/>
  <c r="D29" i="51"/>
  <c r="C29" i="51"/>
  <c r="B29" i="51"/>
  <c r="A29" i="51"/>
  <c r="AL28" i="51"/>
  <c r="AK28" i="51"/>
  <c r="AJ28" i="51"/>
  <c r="AI28" i="51"/>
  <c r="E28" i="51"/>
  <c r="D28" i="51"/>
  <c r="C28" i="51"/>
  <c r="B28" i="51"/>
  <c r="A28" i="51"/>
  <c r="AL27" i="51"/>
  <c r="AK27" i="51"/>
  <c r="AJ27" i="51"/>
  <c r="AI27" i="51"/>
  <c r="E27" i="51"/>
  <c r="D27" i="51"/>
  <c r="C27" i="51"/>
  <c r="B27" i="51"/>
  <c r="A27" i="51"/>
  <c r="AL26" i="51"/>
  <c r="AK26" i="51"/>
  <c r="AJ26" i="51"/>
  <c r="AI26" i="51"/>
  <c r="E26" i="51"/>
  <c r="D26" i="51"/>
  <c r="C26" i="51"/>
  <c r="B26" i="51"/>
  <c r="A26" i="51"/>
  <c r="AL25" i="51"/>
  <c r="AK25" i="51"/>
  <c r="AJ25" i="51"/>
  <c r="AI25" i="51"/>
  <c r="E25" i="51"/>
  <c r="D25" i="51"/>
  <c r="C25" i="51"/>
  <c r="B25" i="51"/>
  <c r="A25" i="51"/>
  <c r="AL24" i="51"/>
  <c r="AK24" i="51"/>
  <c r="AJ24" i="51"/>
  <c r="AI24" i="51"/>
  <c r="E24" i="51"/>
  <c r="D24" i="51"/>
  <c r="C24" i="51"/>
  <c r="B24" i="51"/>
  <c r="A24" i="51"/>
  <c r="AL23" i="51"/>
  <c r="AK23" i="51"/>
  <c r="AJ23" i="51"/>
  <c r="AI23" i="51"/>
  <c r="E23" i="51"/>
  <c r="D23" i="51"/>
  <c r="C23" i="51"/>
  <c r="B23" i="51"/>
  <c r="A23" i="51"/>
  <c r="AL22" i="51"/>
  <c r="AK22" i="51"/>
  <c r="W22" i="55" s="1"/>
  <c r="L21" i="12" s="1"/>
  <c r="AJ22" i="51"/>
  <c r="X22" i="55" s="1"/>
  <c r="AI22" i="51"/>
  <c r="U22" i="55" s="1"/>
  <c r="J21" i="12" s="1"/>
  <c r="E22" i="51"/>
  <c r="D22" i="51"/>
  <c r="C22" i="51"/>
  <c r="B22" i="51"/>
  <c r="A22" i="51"/>
  <c r="AL21" i="51"/>
  <c r="V21" i="55" s="1"/>
  <c r="K20" i="12" s="1"/>
  <c r="AK21" i="51"/>
  <c r="AJ21" i="51"/>
  <c r="AI21" i="51"/>
  <c r="U21" i="55" s="1"/>
  <c r="J20" i="12" s="1"/>
  <c r="E21" i="51"/>
  <c r="D21" i="51"/>
  <c r="C21" i="51"/>
  <c r="B21" i="51"/>
  <c r="A21" i="51"/>
  <c r="AL20" i="51"/>
  <c r="V20" i="55" s="1"/>
  <c r="K19" i="12" s="1"/>
  <c r="AK20" i="51"/>
  <c r="W20" i="55" s="1"/>
  <c r="L19" i="12" s="1"/>
  <c r="AJ20" i="51"/>
  <c r="AI20" i="51"/>
  <c r="U20" i="55" s="1"/>
  <c r="J19" i="12" s="1"/>
  <c r="E20" i="51"/>
  <c r="D20" i="51"/>
  <c r="C20" i="51"/>
  <c r="B20" i="51"/>
  <c r="A20" i="51"/>
  <c r="AL19" i="51"/>
  <c r="V19" i="55" s="1"/>
  <c r="K18" i="12" s="1"/>
  <c r="AK19" i="51"/>
  <c r="W19" i="55" s="1"/>
  <c r="L18" i="12" s="1"/>
  <c r="AJ19" i="51"/>
  <c r="X19" i="55" s="1"/>
  <c r="M18" i="12" s="1"/>
  <c r="AI19" i="51"/>
  <c r="U19" i="55" s="1"/>
  <c r="J18" i="12" s="1"/>
  <c r="E19" i="51"/>
  <c r="D19" i="51"/>
  <c r="C19" i="51"/>
  <c r="B19" i="51"/>
  <c r="A19" i="51"/>
  <c r="AL18" i="51"/>
  <c r="V18" i="55" s="1"/>
  <c r="K17" i="12" s="1"/>
  <c r="AK18" i="51"/>
  <c r="W18" i="55" s="1"/>
  <c r="L17" i="12" s="1"/>
  <c r="AJ18" i="51"/>
  <c r="X18" i="55" s="1"/>
  <c r="M17" i="12" s="1"/>
  <c r="AI18" i="51"/>
  <c r="U18" i="55" s="1"/>
  <c r="J17" i="12" s="1"/>
  <c r="E18" i="51"/>
  <c r="D18" i="51"/>
  <c r="C18" i="51"/>
  <c r="B18" i="51"/>
  <c r="A18" i="51"/>
  <c r="AL17" i="51"/>
  <c r="V17" i="55" s="1"/>
  <c r="K16" i="12" s="1"/>
  <c r="AK17" i="51"/>
  <c r="W17" i="55" s="1"/>
  <c r="L16" i="12" s="1"/>
  <c r="AJ17" i="51"/>
  <c r="AI17" i="51"/>
  <c r="U17" i="55" s="1"/>
  <c r="J16" i="12" s="1"/>
  <c r="E17" i="51"/>
  <c r="D17" i="51"/>
  <c r="C17" i="51"/>
  <c r="B17" i="51"/>
  <c r="A17" i="51"/>
  <c r="AL16" i="51"/>
  <c r="V16" i="55" s="1"/>
  <c r="K15" i="12" s="1"/>
  <c r="AK16" i="51"/>
  <c r="W16" i="55" s="1"/>
  <c r="L15" i="12" s="1"/>
  <c r="AJ16" i="51"/>
  <c r="X16" i="55" s="1"/>
  <c r="M15" i="12" s="1"/>
  <c r="AI16" i="51"/>
  <c r="U16" i="55" s="1"/>
  <c r="J15" i="12" s="1"/>
  <c r="E16" i="51"/>
  <c r="D16" i="51"/>
  <c r="C16" i="51"/>
  <c r="B16" i="51"/>
  <c r="A16" i="51"/>
  <c r="AL15" i="51"/>
  <c r="V15" i="55" s="1"/>
  <c r="K14" i="12" s="1"/>
  <c r="AK15" i="51"/>
  <c r="W15" i="55" s="1"/>
  <c r="L14" i="12" s="1"/>
  <c r="AJ15" i="51"/>
  <c r="X15" i="55" s="1"/>
  <c r="M14" i="12" s="1"/>
  <c r="AI15" i="51"/>
  <c r="U15" i="55" s="1"/>
  <c r="J14" i="12" s="1"/>
  <c r="E15" i="51"/>
  <c r="D15" i="51"/>
  <c r="C15" i="51"/>
  <c r="B15" i="51"/>
  <c r="A15" i="51"/>
  <c r="AL14" i="51"/>
  <c r="V14" i="55" s="1"/>
  <c r="K13" i="12" s="1"/>
  <c r="AK14" i="51"/>
  <c r="W14" i="55" s="1"/>
  <c r="L13" i="12" s="1"/>
  <c r="AJ14" i="51"/>
  <c r="X14" i="55" s="1"/>
  <c r="M13" i="12" s="1"/>
  <c r="AI14" i="51"/>
  <c r="U14" i="55" s="1"/>
  <c r="J13" i="12" s="1"/>
  <c r="E14" i="51"/>
  <c r="D14" i="51"/>
  <c r="C14" i="51"/>
  <c r="B14" i="51"/>
  <c r="A14" i="51"/>
  <c r="AL13" i="51"/>
  <c r="AK13" i="51"/>
  <c r="AJ13" i="51"/>
  <c r="AI13" i="51"/>
  <c r="U13" i="55" s="1"/>
  <c r="J12" i="12" s="1"/>
  <c r="E13" i="51"/>
  <c r="D13" i="51"/>
  <c r="C13" i="51"/>
  <c r="B13" i="51"/>
  <c r="A13" i="51"/>
  <c r="AL12" i="51"/>
  <c r="AK12" i="51"/>
  <c r="AJ12" i="51"/>
  <c r="AI12" i="51"/>
  <c r="E12" i="51"/>
  <c r="D12" i="51"/>
  <c r="C12" i="51"/>
  <c r="B12" i="51"/>
  <c r="A12" i="51"/>
  <c r="AL11" i="51"/>
  <c r="AK11" i="51"/>
  <c r="AJ11" i="51"/>
  <c r="AI11" i="51"/>
  <c r="U11" i="55" s="1"/>
  <c r="J10" i="12" s="1"/>
  <c r="E11" i="51"/>
  <c r="D11" i="51"/>
  <c r="C11" i="51"/>
  <c r="B11" i="51"/>
  <c r="A11" i="51"/>
  <c r="AL10" i="51"/>
  <c r="AK10" i="51"/>
  <c r="AJ10" i="51"/>
  <c r="AI10" i="51"/>
  <c r="E10" i="51"/>
  <c r="D10" i="51"/>
  <c r="C10" i="51"/>
  <c r="B10" i="51"/>
  <c r="A10" i="51"/>
  <c r="AL9" i="51"/>
  <c r="AK9" i="51"/>
  <c r="AJ9" i="51"/>
  <c r="AI9" i="51"/>
  <c r="E9" i="51"/>
  <c r="D9" i="51"/>
  <c r="C9" i="51"/>
  <c r="B9" i="51"/>
  <c r="A9" i="51"/>
  <c r="AL8" i="51"/>
  <c r="AK8" i="51"/>
  <c r="AJ8" i="51"/>
  <c r="AI8" i="51"/>
  <c r="E8" i="51"/>
  <c r="D8" i="51"/>
  <c r="C8" i="51"/>
  <c r="B8" i="51"/>
  <c r="A8" i="51"/>
  <c r="V23" i="50"/>
  <c r="G22" i="12" s="1"/>
  <c r="W23" i="50"/>
  <c r="H22" i="12" s="1"/>
  <c r="X23" i="50"/>
  <c r="I22" i="12" s="1"/>
  <c r="V24" i="50"/>
  <c r="G23" i="12" s="1"/>
  <c r="W24" i="50"/>
  <c r="H23" i="12" s="1"/>
  <c r="X24" i="50"/>
  <c r="I23" i="12" s="1"/>
  <c r="V25" i="50"/>
  <c r="G24" i="12" s="1"/>
  <c r="W25" i="50"/>
  <c r="H24" i="12" s="1"/>
  <c r="X25" i="50"/>
  <c r="I24" i="12" s="1"/>
  <c r="V26" i="50"/>
  <c r="G25" i="12" s="1"/>
  <c r="W26" i="50"/>
  <c r="H25" i="12" s="1"/>
  <c r="X26" i="50"/>
  <c r="I25" i="12" s="1"/>
  <c r="V27" i="50"/>
  <c r="G26" i="12" s="1"/>
  <c r="W27" i="50"/>
  <c r="H26" i="12" s="1"/>
  <c r="X27" i="50"/>
  <c r="I26" i="12" s="1"/>
  <c r="V28" i="50"/>
  <c r="G27" i="12" s="1"/>
  <c r="W28" i="50"/>
  <c r="H27" i="12" s="1"/>
  <c r="X28" i="50"/>
  <c r="I27" i="12" s="1"/>
  <c r="V29" i="50"/>
  <c r="G28" i="12" s="1"/>
  <c r="W29" i="50"/>
  <c r="H28" i="12" s="1"/>
  <c r="X29" i="50"/>
  <c r="I28" i="12" s="1"/>
  <c r="V30" i="50"/>
  <c r="G29" i="12" s="1"/>
  <c r="W30" i="50"/>
  <c r="H29" i="12" s="1"/>
  <c r="X30" i="50"/>
  <c r="I29" i="12" s="1"/>
  <c r="V31" i="50"/>
  <c r="G30" i="12" s="1"/>
  <c r="W31" i="50"/>
  <c r="H30" i="12" s="1"/>
  <c r="X31" i="50"/>
  <c r="I30" i="12" s="1"/>
  <c r="V32" i="50"/>
  <c r="G31" i="12" s="1"/>
  <c r="W32" i="50"/>
  <c r="H31" i="12" s="1"/>
  <c r="X32" i="50"/>
  <c r="I31" i="12" s="1"/>
  <c r="V33" i="50"/>
  <c r="G32" i="12" s="1"/>
  <c r="W33" i="50"/>
  <c r="H32" i="12" s="1"/>
  <c r="X33" i="50"/>
  <c r="I32" i="12" s="1"/>
  <c r="V34" i="50"/>
  <c r="G33" i="12" s="1"/>
  <c r="W34" i="50"/>
  <c r="H33" i="12" s="1"/>
  <c r="X34" i="50"/>
  <c r="I33" i="12" s="1"/>
  <c r="V35" i="50"/>
  <c r="G34" i="12" s="1"/>
  <c r="W35" i="50"/>
  <c r="H34" i="12" s="1"/>
  <c r="X35" i="50"/>
  <c r="I34" i="12" s="1"/>
  <c r="V36" i="50"/>
  <c r="G35" i="12" s="1"/>
  <c r="W36" i="50"/>
  <c r="H35" i="12" s="1"/>
  <c r="X36" i="50"/>
  <c r="I35" i="12" s="1"/>
  <c r="V37" i="50"/>
  <c r="G36" i="12" s="1"/>
  <c r="W37" i="50"/>
  <c r="H36" i="12" s="1"/>
  <c r="X37" i="50"/>
  <c r="I36" i="12" s="1"/>
  <c r="V38" i="50"/>
  <c r="G37" i="12" s="1"/>
  <c r="W38" i="50"/>
  <c r="H37" i="12" s="1"/>
  <c r="X38" i="50"/>
  <c r="I37" i="12" s="1"/>
  <c r="V39" i="50"/>
  <c r="G38" i="12" s="1"/>
  <c r="W39" i="50"/>
  <c r="H38" i="12" s="1"/>
  <c r="X39" i="50"/>
  <c r="I38" i="12" s="1"/>
  <c r="U23" i="50"/>
  <c r="F22" i="12" s="1"/>
  <c r="U24" i="50"/>
  <c r="F23" i="12" s="1"/>
  <c r="U25" i="50"/>
  <c r="F24" i="12" s="1"/>
  <c r="U26" i="50"/>
  <c r="F25" i="12" s="1"/>
  <c r="U27" i="50"/>
  <c r="F26" i="12" s="1"/>
  <c r="U28" i="50"/>
  <c r="F27" i="12" s="1"/>
  <c r="U29" i="50"/>
  <c r="F28" i="12" s="1"/>
  <c r="U30" i="50"/>
  <c r="F29" i="12" s="1"/>
  <c r="U31" i="50"/>
  <c r="F30" i="12" s="1"/>
  <c r="U32" i="50"/>
  <c r="F31" i="12" s="1"/>
  <c r="U33" i="50"/>
  <c r="F32" i="12" s="1"/>
  <c r="U34" i="50"/>
  <c r="F33" i="12" s="1"/>
  <c r="U35" i="50"/>
  <c r="F34" i="12" s="1"/>
  <c r="U36" i="50"/>
  <c r="F35" i="12" s="1"/>
  <c r="U37" i="50"/>
  <c r="F36" i="12" s="1"/>
  <c r="U38" i="50"/>
  <c r="F37" i="12" s="1"/>
  <c r="U39" i="50"/>
  <c r="F38" i="12" s="1"/>
  <c r="AD9" i="50"/>
  <c r="AE9" i="50"/>
  <c r="AF9" i="50"/>
  <c r="AG9" i="50"/>
  <c r="AD10" i="50"/>
  <c r="AE10" i="50"/>
  <c r="AF10" i="50"/>
  <c r="AG10" i="50"/>
  <c r="AD11" i="50"/>
  <c r="AE11" i="50"/>
  <c r="AF11" i="50"/>
  <c r="AG11" i="50"/>
  <c r="AD12" i="50"/>
  <c r="AE12" i="50"/>
  <c r="AF12" i="50"/>
  <c r="AG12" i="50"/>
  <c r="AD13" i="50"/>
  <c r="AE13" i="50"/>
  <c r="AF13" i="50"/>
  <c r="AG13" i="50"/>
  <c r="AD14" i="50"/>
  <c r="AE14" i="50"/>
  <c r="AF14" i="50"/>
  <c r="AG14" i="50"/>
  <c r="AD15" i="50"/>
  <c r="AE15" i="50"/>
  <c r="AF15" i="50"/>
  <c r="AG15" i="50"/>
  <c r="AD16" i="50"/>
  <c r="AE16" i="50"/>
  <c r="AF16" i="50"/>
  <c r="AG16" i="50"/>
  <c r="AD17" i="50"/>
  <c r="AE17" i="50"/>
  <c r="AF17" i="50"/>
  <c r="AG17" i="50"/>
  <c r="AD18" i="50"/>
  <c r="AE18" i="50"/>
  <c r="AF18" i="50"/>
  <c r="AG18" i="50"/>
  <c r="AD19" i="50"/>
  <c r="AE19" i="50"/>
  <c r="AF19" i="50"/>
  <c r="AG19" i="50"/>
  <c r="AD20" i="50"/>
  <c r="AE20" i="50"/>
  <c r="AF20" i="50"/>
  <c r="AG20" i="50"/>
  <c r="AD21" i="50"/>
  <c r="AE21" i="50"/>
  <c r="AF21" i="50"/>
  <c r="AG21" i="50"/>
  <c r="AD22" i="50"/>
  <c r="AE22" i="50"/>
  <c r="AF22" i="50"/>
  <c r="AG22" i="50"/>
  <c r="AD23" i="50"/>
  <c r="AE23" i="50"/>
  <c r="AF23" i="50"/>
  <c r="AG23" i="50"/>
  <c r="AD24" i="50"/>
  <c r="AE24" i="50"/>
  <c r="AF24" i="50"/>
  <c r="AG24" i="50"/>
  <c r="AD25" i="50"/>
  <c r="AE25" i="50"/>
  <c r="AF25" i="50"/>
  <c r="AG25" i="50"/>
  <c r="AD26" i="50"/>
  <c r="AE26" i="50"/>
  <c r="AF26" i="50"/>
  <c r="AG26" i="50"/>
  <c r="AD27" i="50"/>
  <c r="AE27" i="50"/>
  <c r="AF27" i="50"/>
  <c r="AG27" i="50"/>
  <c r="AD28" i="50"/>
  <c r="AE28" i="50"/>
  <c r="AF28" i="50"/>
  <c r="AG28" i="50"/>
  <c r="AD29" i="50"/>
  <c r="AE29" i="50"/>
  <c r="AF29" i="50"/>
  <c r="AG29" i="50"/>
  <c r="AD30" i="50"/>
  <c r="AE30" i="50"/>
  <c r="AF30" i="50"/>
  <c r="AG30" i="50"/>
  <c r="AD31" i="50"/>
  <c r="AE31" i="50"/>
  <c r="AF31" i="50"/>
  <c r="AG31" i="50"/>
  <c r="AD32" i="50"/>
  <c r="AE32" i="50"/>
  <c r="AF32" i="50"/>
  <c r="AG32" i="50"/>
  <c r="AD33" i="50"/>
  <c r="AE33" i="50"/>
  <c r="AF33" i="50"/>
  <c r="AG33" i="50"/>
  <c r="AD34" i="50"/>
  <c r="AE34" i="50"/>
  <c r="AF34" i="50"/>
  <c r="AG34" i="50"/>
  <c r="AD35" i="50"/>
  <c r="AE35" i="50"/>
  <c r="AF35" i="50"/>
  <c r="AG35" i="50"/>
  <c r="AD36" i="50"/>
  <c r="AE36" i="50"/>
  <c r="AF36" i="50"/>
  <c r="AG36" i="50"/>
  <c r="AD37" i="50"/>
  <c r="AE37" i="50"/>
  <c r="AF37" i="50"/>
  <c r="AG37" i="50"/>
  <c r="AD38" i="50"/>
  <c r="AE38" i="50"/>
  <c r="AF38" i="50"/>
  <c r="AG38" i="50"/>
  <c r="AD39" i="50"/>
  <c r="AE39" i="50"/>
  <c r="AF39" i="50"/>
  <c r="AG39" i="50"/>
  <c r="AD40" i="50"/>
  <c r="AE40" i="50"/>
  <c r="AF40" i="50"/>
  <c r="AG40" i="50"/>
  <c r="AG8" i="50"/>
  <c r="AF8" i="50"/>
  <c r="AE8" i="50"/>
  <c r="AD8" i="50"/>
  <c r="E40" i="50"/>
  <c r="D40" i="50"/>
  <c r="C40" i="50"/>
  <c r="B40" i="50"/>
  <c r="A40" i="50"/>
  <c r="E39" i="50"/>
  <c r="D39" i="50"/>
  <c r="C39" i="50"/>
  <c r="B39" i="50"/>
  <c r="A39" i="50"/>
  <c r="E38" i="50"/>
  <c r="D38" i="50"/>
  <c r="C38" i="50"/>
  <c r="B38" i="50"/>
  <c r="A38" i="50"/>
  <c r="E37" i="50"/>
  <c r="D37" i="50"/>
  <c r="C37" i="50"/>
  <c r="B37" i="50"/>
  <c r="A37" i="50"/>
  <c r="E36" i="50"/>
  <c r="D36" i="50"/>
  <c r="C36" i="50"/>
  <c r="B36" i="50"/>
  <c r="A36" i="50"/>
  <c r="E35" i="50"/>
  <c r="D35" i="50"/>
  <c r="C35" i="50"/>
  <c r="B35" i="50"/>
  <c r="A35" i="50"/>
  <c r="E34" i="50"/>
  <c r="D34" i="50"/>
  <c r="C34" i="50"/>
  <c r="B34" i="50"/>
  <c r="A34" i="50"/>
  <c r="E33" i="50"/>
  <c r="D33" i="50"/>
  <c r="C33" i="50"/>
  <c r="B33" i="50"/>
  <c r="A33" i="50"/>
  <c r="E32" i="50"/>
  <c r="D32" i="50"/>
  <c r="C32" i="50"/>
  <c r="B32" i="50"/>
  <c r="A32" i="50"/>
  <c r="E31" i="50"/>
  <c r="D31" i="50"/>
  <c r="C31" i="50"/>
  <c r="B31" i="50"/>
  <c r="A31" i="50"/>
  <c r="E30" i="50"/>
  <c r="D30" i="50"/>
  <c r="C30" i="50"/>
  <c r="B30" i="50"/>
  <c r="A30" i="50"/>
  <c r="E29" i="50"/>
  <c r="D29" i="50"/>
  <c r="C29" i="50"/>
  <c r="B29" i="50"/>
  <c r="A29" i="50"/>
  <c r="E28" i="50"/>
  <c r="D28" i="50"/>
  <c r="C28" i="50"/>
  <c r="B28" i="50"/>
  <c r="A28" i="50"/>
  <c r="E27" i="50"/>
  <c r="D27" i="50"/>
  <c r="C27" i="50"/>
  <c r="B27" i="50"/>
  <c r="A27" i="50"/>
  <c r="E26" i="50"/>
  <c r="D26" i="50"/>
  <c r="C26" i="50"/>
  <c r="B26" i="50"/>
  <c r="A26" i="50"/>
  <c r="E25" i="50"/>
  <c r="D25" i="50"/>
  <c r="C25" i="50"/>
  <c r="B25" i="50"/>
  <c r="A25" i="50"/>
  <c r="E24" i="50"/>
  <c r="D24" i="50"/>
  <c r="C24" i="50"/>
  <c r="B24" i="50"/>
  <c r="A24" i="50"/>
  <c r="E23" i="50"/>
  <c r="D23" i="50"/>
  <c r="C23" i="50"/>
  <c r="B23" i="50"/>
  <c r="A23" i="50"/>
  <c r="E22" i="50"/>
  <c r="D22" i="50"/>
  <c r="C22" i="50"/>
  <c r="B22" i="50"/>
  <c r="A22" i="50"/>
  <c r="E21" i="50"/>
  <c r="D21" i="50"/>
  <c r="C21" i="50"/>
  <c r="B21" i="50"/>
  <c r="A21" i="50"/>
  <c r="E20" i="50"/>
  <c r="D20" i="50"/>
  <c r="C20" i="50"/>
  <c r="B20" i="50"/>
  <c r="A20" i="50"/>
  <c r="E19" i="50"/>
  <c r="D19" i="50"/>
  <c r="C19" i="50"/>
  <c r="B19" i="50"/>
  <c r="A19" i="50"/>
  <c r="E18" i="50"/>
  <c r="D18" i="50"/>
  <c r="C18" i="50"/>
  <c r="B18" i="50"/>
  <c r="A18" i="50"/>
  <c r="E17" i="50"/>
  <c r="D17" i="50"/>
  <c r="C17" i="50"/>
  <c r="B17" i="50"/>
  <c r="A17" i="50"/>
  <c r="E16" i="50"/>
  <c r="D16" i="50"/>
  <c r="C16" i="50"/>
  <c r="B16" i="50"/>
  <c r="A16" i="50"/>
  <c r="E15" i="50"/>
  <c r="D15" i="50"/>
  <c r="C15" i="50"/>
  <c r="B15" i="50"/>
  <c r="A15" i="50"/>
  <c r="E14" i="50"/>
  <c r="D14" i="50"/>
  <c r="C14" i="50"/>
  <c r="B14" i="50"/>
  <c r="A14" i="50"/>
  <c r="E13" i="50"/>
  <c r="D13" i="50"/>
  <c r="C13" i="50"/>
  <c r="B13" i="50"/>
  <c r="A13" i="50"/>
  <c r="E12" i="50"/>
  <c r="D12" i="50"/>
  <c r="C12" i="50"/>
  <c r="B12" i="50"/>
  <c r="A12" i="50"/>
  <c r="E11" i="50"/>
  <c r="D11" i="50"/>
  <c r="C11" i="50"/>
  <c r="B11" i="50"/>
  <c r="A11" i="50"/>
  <c r="E10" i="50"/>
  <c r="D10" i="50"/>
  <c r="C10" i="50"/>
  <c r="B10" i="50"/>
  <c r="A10" i="50"/>
  <c r="E9" i="50"/>
  <c r="D9" i="50"/>
  <c r="C9" i="50"/>
  <c r="B9" i="50"/>
  <c r="A9" i="50"/>
  <c r="E8" i="50"/>
  <c r="D8" i="50"/>
  <c r="C8" i="50"/>
  <c r="B8" i="50"/>
  <c r="A8" i="50"/>
  <c r="AL40" i="49"/>
  <c r="AK40" i="49"/>
  <c r="AJ40" i="49"/>
  <c r="AI40" i="49"/>
  <c r="E40" i="49"/>
  <c r="D40" i="49"/>
  <c r="C40" i="49"/>
  <c r="B40" i="49"/>
  <c r="A40" i="49"/>
  <c r="AL39" i="49"/>
  <c r="AK39" i="49"/>
  <c r="AJ39" i="49"/>
  <c r="AI39" i="49"/>
  <c r="E39" i="49"/>
  <c r="D39" i="49"/>
  <c r="C39" i="49"/>
  <c r="B39" i="49"/>
  <c r="A39" i="49"/>
  <c r="AL38" i="49"/>
  <c r="AK38" i="49"/>
  <c r="AJ38" i="49"/>
  <c r="AI38" i="49"/>
  <c r="E38" i="49"/>
  <c r="D38" i="49"/>
  <c r="C38" i="49"/>
  <c r="B38" i="49"/>
  <c r="A38" i="49"/>
  <c r="AL37" i="49"/>
  <c r="AK37" i="49"/>
  <c r="AJ37" i="49"/>
  <c r="AI37" i="49"/>
  <c r="E37" i="49"/>
  <c r="D37" i="49"/>
  <c r="C37" i="49"/>
  <c r="B37" i="49"/>
  <c r="A37" i="49"/>
  <c r="AM36" i="49"/>
  <c r="AL36" i="49"/>
  <c r="AK36" i="49"/>
  <c r="AJ36" i="49"/>
  <c r="AI36" i="49"/>
  <c r="E36" i="49"/>
  <c r="D36" i="49"/>
  <c r="C36" i="49"/>
  <c r="B36" i="49"/>
  <c r="A36" i="49"/>
  <c r="AL35" i="49"/>
  <c r="AK35" i="49"/>
  <c r="AJ35" i="49"/>
  <c r="AI35" i="49"/>
  <c r="E35" i="49"/>
  <c r="D35" i="49"/>
  <c r="C35" i="49"/>
  <c r="B35" i="49"/>
  <c r="A35" i="49"/>
  <c r="AL34" i="49"/>
  <c r="AK34" i="49"/>
  <c r="AJ34" i="49"/>
  <c r="AI34" i="49"/>
  <c r="E34" i="49"/>
  <c r="D34" i="49"/>
  <c r="C34" i="49"/>
  <c r="B34" i="49"/>
  <c r="A34" i="49"/>
  <c r="AL33" i="49"/>
  <c r="AK33" i="49"/>
  <c r="AJ33" i="49"/>
  <c r="AI33" i="49"/>
  <c r="E33" i="49"/>
  <c r="D33" i="49"/>
  <c r="C33" i="49"/>
  <c r="B33" i="49"/>
  <c r="A33" i="49"/>
  <c r="AL32" i="49"/>
  <c r="AK32" i="49"/>
  <c r="AJ32" i="49"/>
  <c r="AI32" i="49"/>
  <c r="E32" i="49"/>
  <c r="D32" i="49"/>
  <c r="C32" i="49"/>
  <c r="B32" i="49"/>
  <c r="A32" i="49"/>
  <c r="AL31" i="49"/>
  <c r="AK31" i="49"/>
  <c r="AJ31" i="49"/>
  <c r="AI31" i="49"/>
  <c r="E31" i="49"/>
  <c r="D31" i="49"/>
  <c r="C31" i="49"/>
  <c r="B31" i="49"/>
  <c r="A31" i="49"/>
  <c r="AL30" i="49"/>
  <c r="AK30" i="49"/>
  <c r="AJ30" i="49"/>
  <c r="AI30" i="49"/>
  <c r="E30" i="49"/>
  <c r="D30" i="49"/>
  <c r="C30" i="49"/>
  <c r="B30" i="49"/>
  <c r="A30" i="49"/>
  <c r="AL29" i="49"/>
  <c r="AK29" i="49"/>
  <c r="AJ29" i="49"/>
  <c r="AI29" i="49"/>
  <c r="E29" i="49"/>
  <c r="D29" i="49"/>
  <c r="C29" i="49"/>
  <c r="B29" i="49"/>
  <c r="A29" i="49"/>
  <c r="AL28" i="49"/>
  <c r="AK28" i="49"/>
  <c r="AJ28" i="49"/>
  <c r="AI28" i="49"/>
  <c r="E28" i="49"/>
  <c r="D28" i="49"/>
  <c r="C28" i="49"/>
  <c r="B28" i="49"/>
  <c r="A28" i="49"/>
  <c r="AL27" i="49"/>
  <c r="AK27" i="49"/>
  <c r="AJ27" i="49"/>
  <c r="AI27" i="49"/>
  <c r="E27" i="49"/>
  <c r="D27" i="49"/>
  <c r="C27" i="49"/>
  <c r="B27" i="49"/>
  <c r="A27" i="49"/>
  <c r="AL26" i="49"/>
  <c r="AK26" i="49"/>
  <c r="AJ26" i="49"/>
  <c r="AI26" i="49"/>
  <c r="E26" i="49"/>
  <c r="D26" i="49"/>
  <c r="C26" i="49"/>
  <c r="B26" i="49"/>
  <c r="A26" i="49"/>
  <c r="AL25" i="49"/>
  <c r="AK25" i="49"/>
  <c r="AJ25" i="49"/>
  <c r="AI25" i="49"/>
  <c r="E25" i="49"/>
  <c r="D25" i="49"/>
  <c r="C25" i="49"/>
  <c r="B25" i="49"/>
  <c r="A25" i="49"/>
  <c r="AL24" i="49"/>
  <c r="AK24" i="49"/>
  <c r="AJ24" i="49"/>
  <c r="AI24" i="49"/>
  <c r="E24" i="49"/>
  <c r="D24" i="49"/>
  <c r="C24" i="49"/>
  <c r="B24" i="49"/>
  <c r="A24" i="49"/>
  <c r="AL23" i="49"/>
  <c r="AK23" i="49"/>
  <c r="AJ23" i="49"/>
  <c r="AI23" i="49"/>
  <c r="E23" i="49"/>
  <c r="D23" i="49"/>
  <c r="C23" i="49"/>
  <c r="B23" i="49"/>
  <c r="A23" i="49"/>
  <c r="AL22" i="49"/>
  <c r="AK22" i="49"/>
  <c r="AJ22" i="49"/>
  <c r="AI22" i="49"/>
  <c r="E22" i="49"/>
  <c r="D22" i="49"/>
  <c r="C22" i="49"/>
  <c r="B22" i="49"/>
  <c r="A22" i="49"/>
  <c r="AL21" i="49"/>
  <c r="AK21" i="49"/>
  <c r="AJ21" i="49"/>
  <c r="AI21" i="49"/>
  <c r="E21" i="49"/>
  <c r="D21" i="49"/>
  <c r="C21" i="49"/>
  <c r="B21" i="49"/>
  <c r="A21" i="49"/>
  <c r="AL20" i="49"/>
  <c r="AK20" i="49"/>
  <c r="AJ20" i="49"/>
  <c r="AI20" i="49"/>
  <c r="E20" i="49"/>
  <c r="D20" i="49"/>
  <c r="C20" i="49"/>
  <c r="B20" i="49"/>
  <c r="A20" i="49"/>
  <c r="AL19" i="49"/>
  <c r="AK19" i="49"/>
  <c r="AJ19" i="49"/>
  <c r="AI19" i="49"/>
  <c r="E19" i="49"/>
  <c r="D19" i="49"/>
  <c r="C19" i="49"/>
  <c r="B19" i="49"/>
  <c r="A19" i="49"/>
  <c r="AL18" i="49"/>
  <c r="AK18" i="49"/>
  <c r="AJ18" i="49"/>
  <c r="AI18" i="49"/>
  <c r="E18" i="49"/>
  <c r="D18" i="49"/>
  <c r="C18" i="49"/>
  <c r="B18" i="49"/>
  <c r="A18" i="49"/>
  <c r="AL17" i="49"/>
  <c r="AK17" i="49"/>
  <c r="AJ17" i="49"/>
  <c r="AI17" i="49"/>
  <c r="E17" i="49"/>
  <c r="D17" i="49"/>
  <c r="C17" i="49"/>
  <c r="B17" i="49"/>
  <c r="A17" i="49"/>
  <c r="AL16" i="49"/>
  <c r="AK16" i="49"/>
  <c r="AJ16" i="49"/>
  <c r="AI16" i="49"/>
  <c r="E16" i="49"/>
  <c r="D16" i="49"/>
  <c r="C16" i="49"/>
  <c r="B16" i="49"/>
  <c r="A16" i="49"/>
  <c r="AL15" i="49"/>
  <c r="AK15" i="49"/>
  <c r="AJ15" i="49"/>
  <c r="AI15" i="49"/>
  <c r="E15" i="49"/>
  <c r="D15" i="49"/>
  <c r="C15" i="49"/>
  <c r="B15" i="49"/>
  <c r="A15" i="49"/>
  <c r="AL14" i="49"/>
  <c r="AK14" i="49"/>
  <c r="AJ14" i="49"/>
  <c r="AI14" i="49"/>
  <c r="E14" i="49"/>
  <c r="D14" i="49"/>
  <c r="C14" i="49"/>
  <c r="B14" i="49"/>
  <c r="A14" i="49"/>
  <c r="AL13" i="49"/>
  <c r="AK13" i="49"/>
  <c r="AJ13" i="49"/>
  <c r="AI13" i="49"/>
  <c r="E13" i="49"/>
  <c r="D13" i="49"/>
  <c r="C13" i="49"/>
  <c r="B13" i="49"/>
  <c r="A13" i="49"/>
  <c r="AL12" i="49"/>
  <c r="AK12" i="49"/>
  <c r="AJ12" i="49"/>
  <c r="AI12" i="49"/>
  <c r="E12" i="49"/>
  <c r="D12" i="49"/>
  <c r="C12" i="49"/>
  <c r="B12" i="49"/>
  <c r="A12" i="49"/>
  <c r="AL11" i="49"/>
  <c r="AK11" i="49"/>
  <c r="AJ11" i="49"/>
  <c r="AI11" i="49"/>
  <c r="E11" i="49"/>
  <c r="D11" i="49"/>
  <c r="C11" i="49"/>
  <c r="B11" i="49"/>
  <c r="A11" i="49"/>
  <c r="AL10" i="49"/>
  <c r="AK10" i="49"/>
  <c r="AJ10" i="49"/>
  <c r="AI10" i="49"/>
  <c r="E10" i="49"/>
  <c r="D10" i="49"/>
  <c r="C10" i="49"/>
  <c r="B10" i="49"/>
  <c r="A10" i="49"/>
  <c r="AL9" i="49"/>
  <c r="AK9" i="49"/>
  <c r="AJ9" i="49"/>
  <c r="AI9" i="49"/>
  <c r="E9" i="49"/>
  <c r="D9" i="49"/>
  <c r="C9" i="49"/>
  <c r="B9" i="49"/>
  <c r="A9" i="49"/>
  <c r="AL8" i="49"/>
  <c r="AK8" i="49"/>
  <c r="AJ8" i="49"/>
  <c r="AI8" i="49"/>
  <c r="E8" i="49"/>
  <c r="D8" i="49"/>
  <c r="C8" i="49"/>
  <c r="B8" i="49"/>
  <c r="A8" i="49"/>
  <c r="AL40" i="48"/>
  <c r="AK40" i="48"/>
  <c r="AJ40" i="48"/>
  <c r="AI40" i="48"/>
  <c r="E40" i="48"/>
  <c r="D40" i="48"/>
  <c r="C40" i="48"/>
  <c r="B40" i="48"/>
  <c r="A40" i="48"/>
  <c r="AL39" i="48"/>
  <c r="AK39" i="48"/>
  <c r="AJ39" i="48"/>
  <c r="AI39" i="48"/>
  <c r="E39" i="48"/>
  <c r="D39" i="48"/>
  <c r="C39" i="48"/>
  <c r="B39" i="48"/>
  <c r="A39" i="48"/>
  <c r="AL38" i="48"/>
  <c r="AK38" i="48"/>
  <c r="AJ38" i="48"/>
  <c r="AI38" i="48"/>
  <c r="E38" i="48"/>
  <c r="D38" i="48"/>
  <c r="C38" i="48"/>
  <c r="B38" i="48"/>
  <c r="A38" i="48"/>
  <c r="AL37" i="48"/>
  <c r="AK37" i="48"/>
  <c r="AJ37" i="48"/>
  <c r="AI37" i="48"/>
  <c r="E37" i="48"/>
  <c r="D37" i="48"/>
  <c r="C37" i="48"/>
  <c r="B37" i="48"/>
  <c r="A37" i="48"/>
  <c r="AM36" i="48"/>
  <c r="AL36" i="48"/>
  <c r="AK36" i="48"/>
  <c r="AJ36" i="48"/>
  <c r="AI36" i="48"/>
  <c r="E36" i="48"/>
  <c r="D36" i="48"/>
  <c r="C36" i="48"/>
  <c r="B36" i="48"/>
  <c r="A36" i="48"/>
  <c r="AL35" i="48"/>
  <c r="AK35" i="48"/>
  <c r="AJ35" i="48"/>
  <c r="AI35" i="48"/>
  <c r="E35" i="48"/>
  <c r="D35" i="48"/>
  <c r="C35" i="48"/>
  <c r="B35" i="48"/>
  <c r="A35" i="48"/>
  <c r="AL34" i="48"/>
  <c r="AK34" i="48"/>
  <c r="AJ34" i="48"/>
  <c r="AI34" i="48"/>
  <c r="E34" i="48"/>
  <c r="D34" i="48"/>
  <c r="C34" i="48"/>
  <c r="B34" i="48"/>
  <c r="A34" i="48"/>
  <c r="AL33" i="48"/>
  <c r="AK33" i="48"/>
  <c r="AJ33" i="48"/>
  <c r="AI33" i="48"/>
  <c r="E33" i="48"/>
  <c r="D33" i="48"/>
  <c r="C33" i="48"/>
  <c r="B33" i="48"/>
  <c r="A33" i="48"/>
  <c r="AL32" i="48"/>
  <c r="AK32" i="48"/>
  <c r="AJ32" i="48"/>
  <c r="AI32" i="48"/>
  <c r="E32" i="48"/>
  <c r="D32" i="48"/>
  <c r="C32" i="48"/>
  <c r="B32" i="48"/>
  <c r="A32" i="48"/>
  <c r="AL31" i="48"/>
  <c r="AK31" i="48"/>
  <c r="AJ31" i="48"/>
  <c r="AI31" i="48"/>
  <c r="E31" i="48"/>
  <c r="D31" i="48"/>
  <c r="C31" i="48"/>
  <c r="B31" i="48"/>
  <c r="A31" i="48"/>
  <c r="AL30" i="48"/>
  <c r="AK30" i="48"/>
  <c r="AJ30" i="48"/>
  <c r="AI30" i="48"/>
  <c r="E30" i="48"/>
  <c r="D30" i="48"/>
  <c r="C30" i="48"/>
  <c r="B30" i="48"/>
  <c r="A30" i="48"/>
  <c r="AL29" i="48"/>
  <c r="AK29" i="48"/>
  <c r="AJ29" i="48"/>
  <c r="AI29" i="48"/>
  <c r="E29" i="48"/>
  <c r="D29" i="48"/>
  <c r="C29" i="48"/>
  <c r="B29" i="48"/>
  <c r="A29" i="48"/>
  <c r="AL28" i="48"/>
  <c r="AK28" i="48"/>
  <c r="AJ28" i="48"/>
  <c r="AI28" i="48"/>
  <c r="E28" i="48"/>
  <c r="D28" i="48"/>
  <c r="C28" i="48"/>
  <c r="B28" i="48"/>
  <c r="A28" i="48"/>
  <c r="AL27" i="48"/>
  <c r="AK27" i="48"/>
  <c r="AJ27" i="48"/>
  <c r="AI27" i="48"/>
  <c r="E27" i="48"/>
  <c r="D27" i="48"/>
  <c r="C27" i="48"/>
  <c r="B27" i="48"/>
  <c r="A27" i="48"/>
  <c r="AL26" i="48"/>
  <c r="AK26" i="48"/>
  <c r="AJ26" i="48"/>
  <c r="AI26" i="48"/>
  <c r="E26" i="48"/>
  <c r="D26" i="48"/>
  <c r="C26" i="48"/>
  <c r="B26" i="48"/>
  <c r="A26" i="48"/>
  <c r="AL25" i="48"/>
  <c r="AK25" i="48"/>
  <c r="AJ25" i="48"/>
  <c r="AI25" i="48"/>
  <c r="E25" i="48"/>
  <c r="D25" i="48"/>
  <c r="C25" i="48"/>
  <c r="B25" i="48"/>
  <c r="A25" i="48"/>
  <c r="AL24" i="48"/>
  <c r="AK24" i="48"/>
  <c r="AJ24" i="48"/>
  <c r="AI24" i="48"/>
  <c r="E24" i="48"/>
  <c r="D24" i="48"/>
  <c r="C24" i="48"/>
  <c r="B24" i="48"/>
  <c r="A24" i="48"/>
  <c r="AL23" i="48"/>
  <c r="AK23" i="48"/>
  <c r="AJ23" i="48"/>
  <c r="AI23" i="48"/>
  <c r="E23" i="48"/>
  <c r="D23" i="48"/>
  <c r="C23" i="48"/>
  <c r="B23" i="48"/>
  <c r="A23" i="48"/>
  <c r="AL22" i="48"/>
  <c r="AK22" i="48"/>
  <c r="AJ22" i="48"/>
  <c r="AI22" i="48"/>
  <c r="E22" i="48"/>
  <c r="D22" i="48"/>
  <c r="C22" i="48"/>
  <c r="B22" i="48"/>
  <c r="A22" i="48"/>
  <c r="AL21" i="48"/>
  <c r="AK21" i="48"/>
  <c r="AJ21" i="48"/>
  <c r="AI21" i="48"/>
  <c r="E21" i="48"/>
  <c r="D21" i="48"/>
  <c r="C21" i="48"/>
  <c r="B21" i="48"/>
  <c r="A21" i="48"/>
  <c r="AL20" i="48"/>
  <c r="AK20" i="48"/>
  <c r="AJ20" i="48"/>
  <c r="AI20" i="48"/>
  <c r="E20" i="48"/>
  <c r="D20" i="48"/>
  <c r="C20" i="48"/>
  <c r="B20" i="48"/>
  <c r="A20" i="48"/>
  <c r="AL19" i="48"/>
  <c r="AK19" i="48"/>
  <c r="AJ19" i="48"/>
  <c r="AI19" i="48"/>
  <c r="E19" i="48"/>
  <c r="D19" i="48"/>
  <c r="C19" i="48"/>
  <c r="B19" i="48"/>
  <c r="A19" i="48"/>
  <c r="AL18" i="48"/>
  <c r="AK18" i="48"/>
  <c r="AJ18" i="48"/>
  <c r="AI18" i="48"/>
  <c r="E18" i="48"/>
  <c r="D18" i="48"/>
  <c r="C18" i="48"/>
  <c r="B18" i="48"/>
  <c r="A18" i="48"/>
  <c r="AL17" i="48"/>
  <c r="AK17" i="48"/>
  <c r="AJ17" i="48"/>
  <c r="AI17" i="48"/>
  <c r="E17" i="48"/>
  <c r="D17" i="48"/>
  <c r="C17" i="48"/>
  <c r="B17" i="48"/>
  <c r="A17" i="48"/>
  <c r="AL16" i="48"/>
  <c r="AK16" i="48"/>
  <c r="AJ16" i="48"/>
  <c r="AI16" i="48"/>
  <c r="E16" i="48"/>
  <c r="D16" i="48"/>
  <c r="C16" i="48"/>
  <c r="B16" i="48"/>
  <c r="A16" i="48"/>
  <c r="AL15" i="48"/>
  <c r="AK15" i="48"/>
  <c r="AJ15" i="48"/>
  <c r="AI15" i="48"/>
  <c r="E15" i="48"/>
  <c r="D15" i="48"/>
  <c r="C15" i="48"/>
  <c r="B15" i="48"/>
  <c r="A15" i="48"/>
  <c r="AL14" i="48"/>
  <c r="AK14" i="48"/>
  <c r="AJ14" i="48"/>
  <c r="AI14" i="48"/>
  <c r="E14" i="48"/>
  <c r="D14" i="48"/>
  <c r="C14" i="48"/>
  <c r="B14" i="48"/>
  <c r="A14" i="48"/>
  <c r="AL13" i="48"/>
  <c r="AK13" i="48"/>
  <c r="AJ13" i="48"/>
  <c r="AI13" i="48"/>
  <c r="E13" i="48"/>
  <c r="D13" i="48"/>
  <c r="C13" i="48"/>
  <c r="B13" i="48"/>
  <c r="A13" i="48"/>
  <c r="AL12" i="48"/>
  <c r="AK12" i="48"/>
  <c r="AJ12" i="48"/>
  <c r="AI12" i="48"/>
  <c r="E12" i="48"/>
  <c r="D12" i="48"/>
  <c r="C12" i="48"/>
  <c r="B12" i="48"/>
  <c r="A12" i="48"/>
  <c r="AL11" i="48"/>
  <c r="AK11" i="48"/>
  <c r="AJ11" i="48"/>
  <c r="AI11" i="48"/>
  <c r="E11" i="48"/>
  <c r="D11" i="48"/>
  <c r="C11" i="48"/>
  <c r="B11" i="48"/>
  <c r="A11" i="48"/>
  <c r="AL10" i="48"/>
  <c r="AK10" i="48"/>
  <c r="AJ10" i="48"/>
  <c r="AI10" i="48"/>
  <c r="E10" i="48"/>
  <c r="D10" i="48"/>
  <c r="C10" i="48"/>
  <c r="B10" i="48"/>
  <c r="A10" i="48"/>
  <c r="AL9" i="48"/>
  <c r="AK9" i="48"/>
  <c r="AJ9" i="48"/>
  <c r="AI9" i="48"/>
  <c r="E9" i="48"/>
  <c r="D9" i="48"/>
  <c r="C9" i="48"/>
  <c r="B9" i="48"/>
  <c r="A9" i="48"/>
  <c r="AL8" i="48"/>
  <c r="AK8" i="48"/>
  <c r="AJ8" i="48"/>
  <c r="AI8" i="48"/>
  <c r="E8" i="48"/>
  <c r="D8" i="48"/>
  <c r="C8" i="48"/>
  <c r="B8" i="48"/>
  <c r="A8" i="48"/>
  <c r="AL40" i="47"/>
  <c r="AK40" i="47"/>
  <c r="AJ40" i="47"/>
  <c r="AI40" i="47"/>
  <c r="E40" i="47"/>
  <c r="D40" i="47"/>
  <c r="C40" i="47"/>
  <c r="B40" i="47"/>
  <c r="A40" i="47"/>
  <c r="AL39" i="47"/>
  <c r="AK39" i="47"/>
  <c r="AJ39" i="47"/>
  <c r="AI39" i="47"/>
  <c r="E39" i="47"/>
  <c r="D39" i="47"/>
  <c r="C39" i="47"/>
  <c r="B39" i="47"/>
  <c r="A39" i="47"/>
  <c r="AL38" i="47"/>
  <c r="AK38" i="47"/>
  <c r="AJ38" i="47"/>
  <c r="AI38" i="47"/>
  <c r="E38" i="47"/>
  <c r="D38" i="47"/>
  <c r="C38" i="47"/>
  <c r="B38" i="47"/>
  <c r="A38" i="47"/>
  <c r="AL37" i="47"/>
  <c r="AK37" i="47"/>
  <c r="AJ37" i="47"/>
  <c r="AI37" i="47"/>
  <c r="E37" i="47"/>
  <c r="D37" i="47"/>
  <c r="C37" i="47"/>
  <c r="B37" i="47"/>
  <c r="A37" i="47"/>
  <c r="AM36" i="47"/>
  <c r="AL36" i="47"/>
  <c r="AK36" i="47"/>
  <c r="AJ36" i="47"/>
  <c r="AI36" i="47"/>
  <c r="E36" i="47"/>
  <c r="D36" i="47"/>
  <c r="C36" i="47"/>
  <c r="B36" i="47"/>
  <c r="A36" i="47"/>
  <c r="AL35" i="47"/>
  <c r="AK35" i="47"/>
  <c r="AJ35" i="47"/>
  <c r="AI35" i="47"/>
  <c r="E35" i="47"/>
  <c r="D35" i="47"/>
  <c r="C35" i="47"/>
  <c r="B35" i="47"/>
  <c r="A35" i="47"/>
  <c r="AL34" i="47"/>
  <c r="AK34" i="47"/>
  <c r="AJ34" i="47"/>
  <c r="AI34" i="47"/>
  <c r="E34" i="47"/>
  <c r="D34" i="47"/>
  <c r="C34" i="47"/>
  <c r="B34" i="47"/>
  <c r="A34" i="47"/>
  <c r="AL33" i="47"/>
  <c r="AK33" i="47"/>
  <c r="AJ33" i="47"/>
  <c r="AI33" i="47"/>
  <c r="E33" i="47"/>
  <c r="D33" i="47"/>
  <c r="C33" i="47"/>
  <c r="B33" i="47"/>
  <c r="A33" i="47"/>
  <c r="AL32" i="47"/>
  <c r="AK32" i="47"/>
  <c r="AJ32" i="47"/>
  <c r="AI32" i="47"/>
  <c r="E32" i="47"/>
  <c r="D32" i="47"/>
  <c r="C32" i="47"/>
  <c r="B32" i="47"/>
  <c r="A32" i="47"/>
  <c r="AL31" i="47"/>
  <c r="AK31" i="47"/>
  <c r="AJ31" i="47"/>
  <c r="AI31" i="47"/>
  <c r="E31" i="47"/>
  <c r="D31" i="47"/>
  <c r="C31" i="47"/>
  <c r="B31" i="47"/>
  <c r="A31" i="47"/>
  <c r="AL30" i="47"/>
  <c r="AK30" i="47"/>
  <c r="AJ30" i="47"/>
  <c r="AI30" i="47"/>
  <c r="E30" i="47"/>
  <c r="D30" i="47"/>
  <c r="C30" i="47"/>
  <c r="B30" i="47"/>
  <c r="A30" i="47"/>
  <c r="AL29" i="47"/>
  <c r="AK29" i="47"/>
  <c r="AJ29" i="47"/>
  <c r="AI29" i="47"/>
  <c r="E29" i="47"/>
  <c r="D29" i="47"/>
  <c r="C29" i="47"/>
  <c r="B29" i="47"/>
  <c r="A29" i="47"/>
  <c r="AL28" i="47"/>
  <c r="AK28" i="47"/>
  <c r="AJ28" i="47"/>
  <c r="AI28" i="47"/>
  <c r="E28" i="47"/>
  <c r="D28" i="47"/>
  <c r="C28" i="47"/>
  <c r="B28" i="47"/>
  <c r="A28" i="47"/>
  <c r="AL27" i="47"/>
  <c r="AK27" i="47"/>
  <c r="AJ27" i="47"/>
  <c r="AI27" i="47"/>
  <c r="E27" i="47"/>
  <c r="D27" i="47"/>
  <c r="C27" i="47"/>
  <c r="B27" i="47"/>
  <c r="A27" i="47"/>
  <c r="AL26" i="47"/>
  <c r="AK26" i="47"/>
  <c r="AJ26" i="47"/>
  <c r="AI26" i="47"/>
  <c r="E26" i="47"/>
  <c r="D26" i="47"/>
  <c r="C26" i="47"/>
  <c r="B26" i="47"/>
  <c r="A26" i="47"/>
  <c r="AL25" i="47"/>
  <c r="AK25" i="47"/>
  <c r="AJ25" i="47"/>
  <c r="AI25" i="47"/>
  <c r="E25" i="47"/>
  <c r="D25" i="47"/>
  <c r="C25" i="47"/>
  <c r="B25" i="47"/>
  <c r="A25" i="47"/>
  <c r="AL24" i="47"/>
  <c r="AK24" i="47"/>
  <c r="AJ24" i="47"/>
  <c r="AI24" i="47"/>
  <c r="E24" i="47"/>
  <c r="D24" i="47"/>
  <c r="C24" i="47"/>
  <c r="B24" i="47"/>
  <c r="A24" i="47"/>
  <c r="AL23" i="47"/>
  <c r="AK23" i="47"/>
  <c r="AJ23" i="47"/>
  <c r="AI23" i="47"/>
  <c r="E23" i="47"/>
  <c r="D23" i="47"/>
  <c r="C23" i="47"/>
  <c r="B23" i="47"/>
  <c r="A23" i="47"/>
  <c r="AL22" i="47"/>
  <c r="AK22" i="47"/>
  <c r="AJ22" i="47"/>
  <c r="AI22" i="47"/>
  <c r="E22" i="47"/>
  <c r="D22" i="47"/>
  <c r="C22" i="47"/>
  <c r="B22" i="47"/>
  <c r="A22" i="47"/>
  <c r="AL21" i="47"/>
  <c r="AK21" i="47"/>
  <c r="AJ21" i="47"/>
  <c r="AI21" i="47"/>
  <c r="E21" i="47"/>
  <c r="D21" i="47"/>
  <c r="C21" i="47"/>
  <c r="B21" i="47"/>
  <c r="A21" i="47"/>
  <c r="AL20" i="47"/>
  <c r="AK20" i="47"/>
  <c r="AJ20" i="47"/>
  <c r="AI20" i="47"/>
  <c r="E20" i="47"/>
  <c r="D20" i="47"/>
  <c r="C20" i="47"/>
  <c r="B20" i="47"/>
  <c r="A20" i="47"/>
  <c r="AL19" i="47"/>
  <c r="AK19" i="47"/>
  <c r="AJ19" i="47"/>
  <c r="AI19" i="47"/>
  <c r="E19" i="47"/>
  <c r="D19" i="47"/>
  <c r="C19" i="47"/>
  <c r="B19" i="47"/>
  <c r="A19" i="47"/>
  <c r="AL18" i="47"/>
  <c r="AK18" i="47"/>
  <c r="AJ18" i="47"/>
  <c r="AI18" i="47"/>
  <c r="E18" i="47"/>
  <c r="D18" i="47"/>
  <c r="C18" i="47"/>
  <c r="B18" i="47"/>
  <c r="A18" i="47"/>
  <c r="AL17" i="47"/>
  <c r="AK17" i="47"/>
  <c r="AJ17" i="47"/>
  <c r="AI17" i="47"/>
  <c r="E17" i="47"/>
  <c r="D17" i="47"/>
  <c r="C17" i="47"/>
  <c r="B17" i="47"/>
  <c r="A17" i="47"/>
  <c r="AL16" i="47"/>
  <c r="AK16" i="47"/>
  <c r="AJ16" i="47"/>
  <c r="AI16" i="47"/>
  <c r="E16" i="47"/>
  <c r="D16" i="47"/>
  <c r="C16" i="47"/>
  <c r="B16" i="47"/>
  <c r="A16" i="47"/>
  <c r="AL15" i="47"/>
  <c r="AK15" i="47"/>
  <c r="AJ15" i="47"/>
  <c r="AI15" i="47"/>
  <c r="E15" i="47"/>
  <c r="D15" i="47"/>
  <c r="C15" i="47"/>
  <c r="B15" i="47"/>
  <c r="A15" i="47"/>
  <c r="AL14" i="47"/>
  <c r="AK14" i="47"/>
  <c r="AJ14" i="47"/>
  <c r="AI14" i="47"/>
  <c r="E14" i="47"/>
  <c r="D14" i="47"/>
  <c r="C14" i="47"/>
  <c r="B14" i="47"/>
  <c r="A14" i="47"/>
  <c r="AL13" i="47"/>
  <c r="AK13" i="47"/>
  <c r="AJ13" i="47"/>
  <c r="AI13" i="47"/>
  <c r="E13" i="47"/>
  <c r="D13" i="47"/>
  <c r="C13" i="47"/>
  <c r="B13" i="47"/>
  <c r="A13" i="47"/>
  <c r="AL12" i="47"/>
  <c r="AK12" i="47"/>
  <c r="AJ12" i="47"/>
  <c r="AI12" i="47"/>
  <c r="E12" i="47"/>
  <c r="D12" i="47"/>
  <c r="C12" i="47"/>
  <c r="B12" i="47"/>
  <c r="A12" i="47"/>
  <c r="AL11" i="47"/>
  <c r="AK11" i="47"/>
  <c r="AJ11" i="47"/>
  <c r="AI11" i="47"/>
  <c r="E11" i="47"/>
  <c r="D11" i="47"/>
  <c r="C11" i="47"/>
  <c r="B11" i="47"/>
  <c r="A11" i="47"/>
  <c r="AL10" i="47"/>
  <c r="AK10" i="47"/>
  <c r="AJ10" i="47"/>
  <c r="AI10" i="47"/>
  <c r="E10" i="47"/>
  <c r="D10" i="47"/>
  <c r="C10" i="47"/>
  <c r="B10" i="47"/>
  <c r="A10" i="47"/>
  <c r="AL9" i="47"/>
  <c r="AK9" i="47"/>
  <c r="AJ9" i="47"/>
  <c r="AI9" i="47"/>
  <c r="E9" i="47"/>
  <c r="D9" i="47"/>
  <c r="C9" i="47"/>
  <c r="B9" i="47"/>
  <c r="A9" i="47"/>
  <c r="AL8" i="47"/>
  <c r="AK8" i="47"/>
  <c r="AJ8" i="47"/>
  <c r="AI8" i="47"/>
  <c r="E8" i="47"/>
  <c r="D8" i="47"/>
  <c r="C8" i="47"/>
  <c r="B8" i="47"/>
  <c r="A8" i="47"/>
  <c r="W13" i="55" l="1"/>
  <c r="L12" i="12" s="1"/>
  <c r="V13" i="55"/>
  <c r="K12" i="12" s="1"/>
  <c r="X12" i="55"/>
  <c r="M11" i="12" s="1"/>
  <c r="U12" i="55"/>
  <c r="J11" i="12" s="1"/>
  <c r="W12" i="55"/>
  <c r="L11" i="12" s="1"/>
  <c r="V12" i="55"/>
  <c r="K11" i="12" s="1"/>
  <c r="U9" i="55"/>
  <c r="J8" i="12" s="1"/>
  <c r="X13" i="55"/>
  <c r="M12" i="12" s="1"/>
  <c r="X17" i="55"/>
  <c r="M16" i="12" s="1"/>
  <c r="X11" i="55"/>
  <c r="M10" i="12" s="1"/>
  <c r="W11" i="55"/>
  <c r="L10" i="12" s="1"/>
  <c r="W10" i="55"/>
  <c r="L9" i="12" s="1"/>
  <c r="V10" i="55"/>
  <c r="K9" i="12" s="1"/>
  <c r="U10" i="55"/>
  <c r="J9" i="12" s="1"/>
  <c r="X10" i="55"/>
  <c r="M9" i="12" s="1"/>
  <c r="X9" i="55"/>
  <c r="M8" i="12" s="1"/>
  <c r="W9" i="55"/>
  <c r="L8" i="12" s="1"/>
  <c r="V9" i="55"/>
  <c r="K8" i="12" s="1"/>
  <c r="V11" i="55"/>
  <c r="K10" i="12" s="1"/>
  <c r="X8" i="55"/>
  <c r="M7" i="12" s="1"/>
  <c r="V8" i="55"/>
  <c r="K7" i="12" s="1"/>
  <c r="W8" i="55"/>
  <c r="L7" i="12" s="1"/>
  <c r="U8" i="55"/>
  <c r="J7" i="12" s="1"/>
  <c r="V2" i="6" l="1"/>
  <c r="F1" i="27" l="1"/>
  <c r="G2" i="27"/>
  <c r="K1" i="27"/>
  <c r="B2" i="27"/>
  <c r="L33" i="27"/>
  <c r="A25" i="20"/>
  <c r="A26" i="20"/>
  <c r="A27" i="20"/>
  <c r="A28" i="20"/>
  <c r="A29" i="20"/>
  <c r="A30" i="20"/>
  <c r="A31" i="20"/>
  <c r="A32" i="20"/>
  <c r="A33" i="20"/>
  <c r="A34" i="20"/>
  <c r="A35" i="20"/>
  <c r="N9" i="23" l="1"/>
  <c r="O9" i="23" s="1"/>
  <c r="N10" i="23"/>
  <c r="O10" i="23" s="1"/>
  <c r="N11" i="23"/>
  <c r="O11" i="23" s="1"/>
  <c r="N12" i="23"/>
  <c r="O12" i="23" s="1"/>
  <c r="N13" i="23"/>
  <c r="O13" i="23" s="1"/>
  <c r="N14" i="23"/>
  <c r="O14" i="23" s="1"/>
  <c r="N15" i="23"/>
  <c r="O15" i="23" s="1"/>
  <c r="N16" i="23"/>
  <c r="O16" i="23" s="1"/>
  <c r="N17" i="23"/>
  <c r="O17" i="23" s="1"/>
  <c r="N18" i="23"/>
  <c r="O18" i="23"/>
  <c r="N19" i="23"/>
  <c r="O19" i="23" s="1"/>
  <c r="N20" i="23"/>
  <c r="O20" i="23" s="1"/>
  <c r="N21" i="23"/>
  <c r="O21" i="23" s="1"/>
  <c r="N22" i="23"/>
  <c r="O22" i="23" s="1"/>
  <c r="N23" i="23"/>
  <c r="O23" i="23"/>
  <c r="N24" i="23"/>
  <c r="O24" i="23"/>
  <c r="N25" i="23"/>
  <c r="O25" i="23"/>
  <c r="N26" i="23"/>
  <c r="O26" i="23"/>
  <c r="N27" i="23"/>
  <c r="O27" i="23" s="1"/>
  <c r="N28" i="23"/>
  <c r="O28" i="23"/>
  <c r="N29" i="23"/>
  <c r="O29" i="23"/>
  <c r="N30" i="23"/>
  <c r="O30" i="23" s="1"/>
  <c r="N31" i="23"/>
  <c r="O31" i="23"/>
  <c r="N32" i="23"/>
  <c r="O32" i="23"/>
  <c r="N33" i="23"/>
  <c r="O33" i="23" s="1"/>
  <c r="N34" i="23"/>
  <c r="O34" i="23" s="1"/>
  <c r="N35" i="23"/>
  <c r="O35" i="23"/>
  <c r="N36" i="23"/>
  <c r="O36" i="23"/>
  <c r="N37" i="23"/>
  <c r="O37" i="23"/>
  <c r="N38" i="23"/>
  <c r="O38" i="23"/>
  <c r="N39" i="23"/>
  <c r="O39" i="23"/>
  <c r="N40" i="23"/>
  <c r="O40" i="23"/>
  <c r="N8" i="23"/>
  <c r="O8" i="23" s="1"/>
  <c r="E39" i="12"/>
  <c r="D39" i="12"/>
  <c r="C39" i="12"/>
  <c r="B39" i="12"/>
  <c r="A39" i="12"/>
  <c r="E38" i="12"/>
  <c r="D38" i="12"/>
  <c r="C38" i="12"/>
  <c r="B38" i="12"/>
  <c r="A38" i="12"/>
  <c r="E37" i="12"/>
  <c r="D37" i="12"/>
  <c r="C37" i="12"/>
  <c r="B37" i="12"/>
  <c r="A37" i="12"/>
  <c r="E36" i="12"/>
  <c r="D36" i="12"/>
  <c r="C36" i="12"/>
  <c r="B36" i="12"/>
  <c r="A36" i="12"/>
  <c r="E35" i="12"/>
  <c r="D35" i="12"/>
  <c r="C35" i="12"/>
  <c r="B35" i="12"/>
  <c r="A35" i="12"/>
  <c r="E34" i="12"/>
  <c r="D34" i="12"/>
  <c r="C34" i="12"/>
  <c r="B34" i="12"/>
  <c r="A34" i="12"/>
  <c r="E33" i="12"/>
  <c r="D33" i="12"/>
  <c r="C33" i="12"/>
  <c r="B33" i="12"/>
  <c r="A33" i="12"/>
  <c r="E32" i="12"/>
  <c r="D32" i="12"/>
  <c r="C32" i="12"/>
  <c r="B32" i="12"/>
  <c r="A32" i="12"/>
  <c r="E31" i="12"/>
  <c r="D31" i="12"/>
  <c r="C31" i="12"/>
  <c r="B31" i="12"/>
  <c r="A31" i="12"/>
  <c r="E30" i="12"/>
  <c r="D30" i="12"/>
  <c r="C30" i="12"/>
  <c r="B30" i="12"/>
  <c r="A30" i="12"/>
  <c r="E29" i="12"/>
  <c r="D29" i="12"/>
  <c r="C29" i="12"/>
  <c r="B29" i="12"/>
  <c r="A29" i="12"/>
  <c r="E28" i="12"/>
  <c r="D28" i="12"/>
  <c r="C28" i="12"/>
  <c r="B28" i="12"/>
  <c r="A28" i="12"/>
  <c r="E27" i="12"/>
  <c r="D27" i="12"/>
  <c r="C27" i="12"/>
  <c r="B27" i="12"/>
  <c r="A27" i="12"/>
  <c r="E26" i="12"/>
  <c r="D26" i="12"/>
  <c r="C26" i="12"/>
  <c r="B26" i="12"/>
  <c r="A26" i="12"/>
  <c r="E25" i="12"/>
  <c r="D25" i="12"/>
  <c r="C25" i="12"/>
  <c r="B25" i="12"/>
  <c r="A25" i="12"/>
  <c r="E24" i="12"/>
  <c r="D24" i="12"/>
  <c r="C24" i="12"/>
  <c r="B24" i="12"/>
  <c r="A24" i="12"/>
  <c r="E23" i="12"/>
  <c r="D23" i="12"/>
  <c r="C23" i="12"/>
  <c r="B23" i="12"/>
  <c r="A23" i="12"/>
  <c r="E22" i="12"/>
  <c r="D22" i="12"/>
  <c r="C22" i="12"/>
  <c r="B22" i="12"/>
  <c r="A22" i="12"/>
  <c r="E21" i="12"/>
  <c r="D21" i="12"/>
  <c r="C21" i="12"/>
  <c r="B21" i="12"/>
  <c r="A21" i="12"/>
  <c r="E20" i="12"/>
  <c r="D20" i="12"/>
  <c r="C20" i="12"/>
  <c r="B20" i="12"/>
  <c r="A20" i="12"/>
  <c r="E19" i="12"/>
  <c r="D19" i="12"/>
  <c r="C19" i="12"/>
  <c r="B19" i="12"/>
  <c r="A19" i="12"/>
  <c r="E18" i="12"/>
  <c r="D18" i="12"/>
  <c r="C18" i="12"/>
  <c r="B18" i="12"/>
  <c r="A18" i="12"/>
  <c r="E17" i="12"/>
  <c r="D17" i="12"/>
  <c r="C17" i="12"/>
  <c r="B17" i="12"/>
  <c r="A17" i="12"/>
  <c r="E16" i="12"/>
  <c r="D16" i="12"/>
  <c r="C16" i="12"/>
  <c r="B16" i="12"/>
  <c r="A16" i="12"/>
  <c r="E15" i="12"/>
  <c r="D15" i="12"/>
  <c r="C15" i="12"/>
  <c r="B15" i="12"/>
  <c r="A15" i="12"/>
  <c r="E14" i="12"/>
  <c r="D14" i="12"/>
  <c r="C14" i="12"/>
  <c r="B14" i="12"/>
  <c r="A14" i="12"/>
  <c r="E13" i="12"/>
  <c r="D13" i="12"/>
  <c r="C13" i="12"/>
  <c r="B13" i="12"/>
  <c r="A13" i="12"/>
  <c r="E12" i="12"/>
  <c r="D12" i="12"/>
  <c r="C12" i="12"/>
  <c r="B12" i="12"/>
  <c r="A12" i="12"/>
  <c r="E11" i="12"/>
  <c r="D11" i="12"/>
  <c r="C11" i="12"/>
  <c r="B11" i="12"/>
  <c r="A11" i="12"/>
  <c r="E10" i="12"/>
  <c r="D10" i="12"/>
  <c r="C10" i="12"/>
  <c r="B10" i="12"/>
  <c r="A10" i="12"/>
  <c r="E9" i="12"/>
  <c r="D9" i="12"/>
  <c r="C9" i="12"/>
  <c r="B9" i="12"/>
  <c r="A9" i="12"/>
  <c r="E8" i="12"/>
  <c r="D8" i="12"/>
  <c r="C8" i="12"/>
  <c r="B8" i="12"/>
  <c r="A8" i="12"/>
  <c r="E7" i="12"/>
  <c r="D7" i="12"/>
  <c r="C7" i="12"/>
  <c r="B7" i="12"/>
  <c r="A7" i="12"/>
  <c r="S33" i="12"/>
  <c r="AI9" i="6"/>
  <c r="U9" i="50" s="1"/>
  <c r="F8" i="12" s="1"/>
  <c r="N8" i="12" s="1"/>
  <c r="AJ9" i="6"/>
  <c r="X9" i="50" s="1"/>
  <c r="I8" i="12" s="1"/>
  <c r="R8" i="12" s="1"/>
  <c r="AK9" i="6"/>
  <c r="W9" i="50" s="1"/>
  <c r="H8" i="12" s="1"/>
  <c r="Q8" i="12" s="1"/>
  <c r="AL9" i="6"/>
  <c r="V9" i="50" s="1"/>
  <c r="G8" i="12" s="1"/>
  <c r="P8" i="12" s="1"/>
  <c r="AI10" i="6"/>
  <c r="U10" i="50" s="1"/>
  <c r="F9" i="12" s="1"/>
  <c r="N9" i="12" s="1"/>
  <c r="AJ10" i="6"/>
  <c r="X10" i="50" s="1"/>
  <c r="I9" i="12" s="1"/>
  <c r="R9" i="12" s="1"/>
  <c r="AK10" i="6"/>
  <c r="W10" i="50" s="1"/>
  <c r="H9" i="12" s="1"/>
  <c r="Q9" i="12" s="1"/>
  <c r="AL10" i="6"/>
  <c r="V10" i="50" s="1"/>
  <c r="G9" i="12" s="1"/>
  <c r="P9" i="12" s="1"/>
  <c r="AI11" i="6"/>
  <c r="U11" i="50" s="1"/>
  <c r="F10" i="12" s="1"/>
  <c r="N10" i="12" s="1"/>
  <c r="AJ11" i="6"/>
  <c r="X11" i="50" s="1"/>
  <c r="I10" i="12" s="1"/>
  <c r="R10" i="12" s="1"/>
  <c r="AK11" i="6"/>
  <c r="W11" i="50" s="1"/>
  <c r="H10" i="12" s="1"/>
  <c r="Q10" i="12" s="1"/>
  <c r="AL11" i="6"/>
  <c r="V11" i="50" s="1"/>
  <c r="G10" i="12" s="1"/>
  <c r="P10" i="12" s="1"/>
  <c r="AI12" i="6"/>
  <c r="U12" i="50" s="1"/>
  <c r="F11" i="12" s="1"/>
  <c r="N11" i="12" s="1"/>
  <c r="AJ12" i="6"/>
  <c r="X12" i="50" s="1"/>
  <c r="I11" i="12" s="1"/>
  <c r="R11" i="12" s="1"/>
  <c r="AK12" i="6"/>
  <c r="W12" i="50" s="1"/>
  <c r="H11" i="12" s="1"/>
  <c r="Q11" i="12" s="1"/>
  <c r="AL12" i="6"/>
  <c r="V12" i="50" s="1"/>
  <c r="G11" i="12" s="1"/>
  <c r="P11" i="12" s="1"/>
  <c r="AI13" i="6"/>
  <c r="U13" i="50" s="1"/>
  <c r="F12" i="12" s="1"/>
  <c r="N12" i="12" s="1"/>
  <c r="AJ13" i="6"/>
  <c r="X13" i="50" s="1"/>
  <c r="I12" i="12" s="1"/>
  <c r="R12" i="12" s="1"/>
  <c r="AK13" i="6"/>
  <c r="W13" i="50" s="1"/>
  <c r="H12" i="12" s="1"/>
  <c r="Q12" i="12" s="1"/>
  <c r="AL13" i="6"/>
  <c r="V13" i="50" s="1"/>
  <c r="G12" i="12" s="1"/>
  <c r="P12" i="12" s="1"/>
  <c r="AI14" i="6"/>
  <c r="U14" i="50" s="1"/>
  <c r="F13" i="12" s="1"/>
  <c r="N13" i="12" s="1"/>
  <c r="AJ14" i="6"/>
  <c r="X14" i="50" s="1"/>
  <c r="I13" i="12" s="1"/>
  <c r="R13" i="12" s="1"/>
  <c r="AK14" i="6"/>
  <c r="W14" i="50" s="1"/>
  <c r="H13" i="12" s="1"/>
  <c r="Q13" i="12" s="1"/>
  <c r="AL14" i="6"/>
  <c r="V14" i="50" s="1"/>
  <c r="G13" i="12" s="1"/>
  <c r="P13" i="12" s="1"/>
  <c r="AI15" i="6"/>
  <c r="U15" i="50" s="1"/>
  <c r="F14" i="12" s="1"/>
  <c r="N14" i="12" s="1"/>
  <c r="AJ15" i="6"/>
  <c r="X15" i="50" s="1"/>
  <c r="I14" i="12" s="1"/>
  <c r="R14" i="12" s="1"/>
  <c r="AK15" i="6"/>
  <c r="W15" i="50" s="1"/>
  <c r="H14" i="12" s="1"/>
  <c r="Q14" i="12" s="1"/>
  <c r="AL15" i="6"/>
  <c r="V15" i="50" s="1"/>
  <c r="G14" i="12" s="1"/>
  <c r="P14" i="12" s="1"/>
  <c r="AI16" i="6"/>
  <c r="U16" i="50" s="1"/>
  <c r="F15" i="12" s="1"/>
  <c r="N15" i="12" s="1"/>
  <c r="AJ16" i="6"/>
  <c r="X16" i="50" s="1"/>
  <c r="I15" i="12" s="1"/>
  <c r="R15" i="12" s="1"/>
  <c r="AK16" i="6"/>
  <c r="W16" i="50" s="1"/>
  <c r="H15" i="12" s="1"/>
  <c r="Q15" i="12" s="1"/>
  <c r="AL16" i="6"/>
  <c r="V16" i="50" s="1"/>
  <c r="G15" i="12" s="1"/>
  <c r="P15" i="12" s="1"/>
  <c r="AI17" i="6"/>
  <c r="U17" i="50" s="1"/>
  <c r="F16" i="12" s="1"/>
  <c r="N16" i="12" s="1"/>
  <c r="AJ17" i="6"/>
  <c r="X17" i="50" s="1"/>
  <c r="I16" i="12" s="1"/>
  <c r="R16" i="12" s="1"/>
  <c r="AK17" i="6"/>
  <c r="W17" i="50" s="1"/>
  <c r="H16" i="12" s="1"/>
  <c r="Q16" i="12" s="1"/>
  <c r="AL17" i="6"/>
  <c r="V17" i="50" s="1"/>
  <c r="G16" i="12" s="1"/>
  <c r="P16" i="12" s="1"/>
  <c r="AI18" i="6"/>
  <c r="U18" i="50" s="1"/>
  <c r="F17" i="12" s="1"/>
  <c r="N17" i="12" s="1"/>
  <c r="AJ18" i="6"/>
  <c r="X18" i="50" s="1"/>
  <c r="I17" i="12" s="1"/>
  <c r="R17" i="12" s="1"/>
  <c r="AK18" i="6"/>
  <c r="W18" i="50" s="1"/>
  <c r="H17" i="12" s="1"/>
  <c r="Q17" i="12" s="1"/>
  <c r="AL18" i="6"/>
  <c r="V18" i="50" s="1"/>
  <c r="G17" i="12" s="1"/>
  <c r="P17" i="12" s="1"/>
  <c r="AI19" i="6"/>
  <c r="U19" i="50" s="1"/>
  <c r="F18" i="12" s="1"/>
  <c r="N18" i="12" s="1"/>
  <c r="AJ19" i="6"/>
  <c r="X19" i="50" s="1"/>
  <c r="I18" i="12" s="1"/>
  <c r="R18" i="12" s="1"/>
  <c r="AK19" i="6"/>
  <c r="W19" i="50" s="1"/>
  <c r="H18" i="12" s="1"/>
  <c r="Q18" i="12" s="1"/>
  <c r="AL19" i="6"/>
  <c r="V19" i="50" s="1"/>
  <c r="G18" i="12" s="1"/>
  <c r="P18" i="12" s="1"/>
  <c r="AI20" i="6"/>
  <c r="U20" i="50" s="1"/>
  <c r="F19" i="12" s="1"/>
  <c r="N19" i="12" s="1"/>
  <c r="AJ20" i="6"/>
  <c r="X20" i="50" s="1"/>
  <c r="I19" i="12" s="1"/>
  <c r="R19" i="12" s="1"/>
  <c r="AK20" i="6"/>
  <c r="W20" i="50" s="1"/>
  <c r="H19" i="12" s="1"/>
  <c r="Q19" i="12" s="1"/>
  <c r="AL20" i="6"/>
  <c r="V20" i="50" s="1"/>
  <c r="G19" i="12" s="1"/>
  <c r="P19" i="12" s="1"/>
  <c r="AI21" i="6"/>
  <c r="U21" i="50" s="1"/>
  <c r="F20" i="12" s="1"/>
  <c r="N20" i="12" s="1"/>
  <c r="AJ21" i="6"/>
  <c r="X21" i="50" s="1"/>
  <c r="I20" i="12" s="1"/>
  <c r="R20" i="12" s="1"/>
  <c r="AK21" i="6"/>
  <c r="W21" i="50" s="1"/>
  <c r="H20" i="12" s="1"/>
  <c r="Q20" i="12" s="1"/>
  <c r="AL21" i="6"/>
  <c r="V21" i="50" s="1"/>
  <c r="G20" i="12" s="1"/>
  <c r="P20" i="12" s="1"/>
  <c r="AI22" i="6"/>
  <c r="U22" i="50" s="1"/>
  <c r="F21" i="12" s="1"/>
  <c r="N21" i="12" s="1"/>
  <c r="AJ22" i="6"/>
  <c r="X22" i="50" s="1"/>
  <c r="I21" i="12" s="1"/>
  <c r="R21" i="12" s="1"/>
  <c r="AK22" i="6"/>
  <c r="W22" i="50" s="1"/>
  <c r="H21" i="12" s="1"/>
  <c r="Q21" i="12" s="1"/>
  <c r="AL22" i="6"/>
  <c r="V22" i="50" s="1"/>
  <c r="G21" i="12" s="1"/>
  <c r="P21" i="12" s="1"/>
  <c r="AI23" i="6"/>
  <c r="AJ23" i="6"/>
  <c r="AK23" i="6"/>
  <c r="AL23" i="6"/>
  <c r="AI24" i="6"/>
  <c r="AJ24" i="6"/>
  <c r="AK24" i="6"/>
  <c r="AL24" i="6"/>
  <c r="AI25" i="6"/>
  <c r="AJ25" i="6"/>
  <c r="AK25" i="6"/>
  <c r="AL25" i="6"/>
  <c r="AI26" i="6"/>
  <c r="AJ26" i="6"/>
  <c r="AK26" i="6"/>
  <c r="AL26" i="6"/>
  <c r="AI27" i="6"/>
  <c r="AJ27" i="6"/>
  <c r="AK27" i="6"/>
  <c r="AL27" i="6"/>
  <c r="AI28" i="6"/>
  <c r="AJ28" i="6"/>
  <c r="AK28" i="6"/>
  <c r="AL28" i="6"/>
  <c r="AI29" i="6"/>
  <c r="AJ29" i="6"/>
  <c r="AK29" i="6"/>
  <c r="AL29" i="6"/>
  <c r="AI30" i="6"/>
  <c r="AJ30" i="6"/>
  <c r="AK30" i="6"/>
  <c r="AL30" i="6"/>
  <c r="AI31" i="6"/>
  <c r="AJ31" i="6"/>
  <c r="AK31" i="6"/>
  <c r="AL31" i="6"/>
  <c r="AI32" i="6"/>
  <c r="AJ32" i="6"/>
  <c r="AK32" i="6"/>
  <c r="AL32" i="6"/>
  <c r="AI33" i="6"/>
  <c r="AJ33" i="6"/>
  <c r="AK33" i="6"/>
  <c r="AL33" i="6"/>
  <c r="AI34" i="6"/>
  <c r="AJ34" i="6"/>
  <c r="AK34" i="6"/>
  <c r="AL34" i="6"/>
  <c r="AI35" i="6"/>
  <c r="AJ35" i="6"/>
  <c r="AK35" i="6"/>
  <c r="AL35" i="6"/>
  <c r="AI36" i="6"/>
  <c r="AJ36" i="6"/>
  <c r="AK36" i="6"/>
  <c r="AL36" i="6"/>
  <c r="AI37" i="6"/>
  <c r="AJ37" i="6"/>
  <c r="AK37" i="6"/>
  <c r="AL37" i="6"/>
  <c r="AI38" i="6"/>
  <c r="AJ38" i="6"/>
  <c r="AK38" i="6"/>
  <c r="AL38" i="6"/>
  <c r="AI39" i="6"/>
  <c r="AJ39" i="6"/>
  <c r="AK39" i="6"/>
  <c r="AL39" i="6"/>
  <c r="AI40" i="6"/>
  <c r="AJ40" i="6"/>
  <c r="AK40" i="6"/>
  <c r="AL40" i="6"/>
  <c r="AL8" i="6"/>
  <c r="AK8" i="6"/>
  <c r="AJ8" i="6"/>
  <c r="AI8" i="6"/>
  <c r="AM36" i="6"/>
  <c r="A9" i="6"/>
  <c r="B9" i="6"/>
  <c r="C9" i="6"/>
  <c r="D9" i="6"/>
  <c r="E9" i="6"/>
  <c r="A10" i="6"/>
  <c r="B10" i="6"/>
  <c r="C10" i="6"/>
  <c r="D10" i="6"/>
  <c r="E10" i="6"/>
  <c r="A11" i="6"/>
  <c r="B11" i="6"/>
  <c r="C11" i="6"/>
  <c r="D11" i="6"/>
  <c r="E11" i="6"/>
  <c r="A12" i="6"/>
  <c r="B12" i="6"/>
  <c r="C12" i="6"/>
  <c r="D12" i="6"/>
  <c r="E12" i="6"/>
  <c r="A13" i="6"/>
  <c r="B13" i="6"/>
  <c r="C13" i="6"/>
  <c r="D13" i="6"/>
  <c r="E13" i="6"/>
  <c r="A14" i="6"/>
  <c r="B14" i="6"/>
  <c r="C14" i="6"/>
  <c r="D14" i="6"/>
  <c r="E14" i="6"/>
  <c r="A15" i="6"/>
  <c r="B15" i="6"/>
  <c r="C15" i="6"/>
  <c r="D15" i="6"/>
  <c r="E15" i="6"/>
  <c r="A16" i="6"/>
  <c r="B16" i="6"/>
  <c r="C16" i="6"/>
  <c r="D16" i="6"/>
  <c r="E16" i="6"/>
  <c r="A17" i="6"/>
  <c r="B17" i="6"/>
  <c r="C17" i="6"/>
  <c r="D17" i="6"/>
  <c r="E17" i="6"/>
  <c r="A18" i="6"/>
  <c r="B18" i="6"/>
  <c r="C18" i="6"/>
  <c r="D18" i="6"/>
  <c r="E18" i="6"/>
  <c r="A19" i="6"/>
  <c r="B19" i="6"/>
  <c r="C19" i="6"/>
  <c r="D19" i="6"/>
  <c r="E19" i="6"/>
  <c r="A20" i="6"/>
  <c r="B20" i="6"/>
  <c r="C20" i="6"/>
  <c r="D20" i="6"/>
  <c r="E20" i="6"/>
  <c r="A21" i="6"/>
  <c r="B21" i="6"/>
  <c r="C21" i="6"/>
  <c r="D21" i="6"/>
  <c r="E21" i="6"/>
  <c r="A22" i="6"/>
  <c r="B22" i="6"/>
  <c r="C22" i="6"/>
  <c r="D22" i="6"/>
  <c r="E22" i="6"/>
  <c r="A23" i="6"/>
  <c r="B23" i="6"/>
  <c r="C23" i="6"/>
  <c r="D23" i="6"/>
  <c r="E23" i="6"/>
  <c r="A24" i="6"/>
  <c r="B24" i="6"/>
  <c r="C24" i="6"/>
  <c r="D24" i="6"/>
  <c r="E24" i="6"/>
  <c r="A25" i="6"/>
  <c r="B25" i="6"/>
  <c r="C25" i="6"/>
  <c r="D25" i="6"/>
  <c r="E25" i="6"/>
  <c r="A26" i="6"/>
  <c r="B26" i="6"/>
  <c r="C26" i="6"/>
  <c r="D26" i="6"/>
  <c r="E26" i="6"/>
  <c r="A27" i="6"/>
  <c r="B27" i="6"/>
  <c r="C27" i="6"/>
  <c r="D27" i="6"/>
  <c r="E27" i="6"/>
  <c r="A28" i="6"/>
  <c r="B28" i="6"/>
  <c r="C28" i="6"/>
  <c r="D28" i="6"/>
  <c r="E28" i="6"/>
  <c r="A29" i="6"/>
  <c r="B29" i="6"/>
  <c r="C29" i="6"/>
  <c r="D29" i="6"/>
  <c r="E29" i="6"/>
  <c r="A30" i="6"/>
  <c r="B30" i="6"/>
  <c r="C30" i="6"/>
  <c r="D30" i="6"/>
  <c r="E30" i="6"/>
  <c r="A31" i="6"/>
  <c r="B31" i="6"/>
  <c r="C31" i="6"/>
  <c r="D31" i="6"/>
  <c r="E31" i="6"/>
  <c r="A32" i="6"/>
  <c r="B32" i="6"/>
  <c r="C32" i="6"/>
  <c r="D32" i="6"/>
  <c r="E32" i="6"/>
  <c r="A33" i="6"/>
  <c r="B33" i="6"/>
  <c r="C33" i="6"/>
  <c r="D33" i="6"/>
  <c r="E33" i="6"/>
  <c r="A34" i="6"/>
  <c r="B34" i="6"/>
  <c r="C34" i="6"/>
  <c r="D34" i="6"/>
  <c r="E34" i="6"/>
  <c r="A35" i="6"/>
  <c r="B35" i="6"/>
  <c r="C35" i="6"/>
  <c r="D35" i="6"/>
  <c r="E35" i="6"/>
  <c r="A36" i="6"/>
  <c r="B36" i="6"/>
  <c r="C36" i="6"/>
  <c r="D36" i="6"/>
  <c r="E36" i="6"/>
  <c r="A37" i="6"/>
  <c r="B37" i="6"/>
  <c r="C37" i="6"/>
  <c r="D37" i="6"/>
  <c r="E37" i="6"/>
  <c r="A38" i="6"/>
  <c r="B38" i="6"/>
  <c r="C38" i="6"/>
  <c r="D38" i="6"/>
  <c r="E38" i="6"/>
  <c r="A39" i="6"/>
  <c r="B39" i="6"/>
  <c r="C39" i="6"/>
  <c r="D39" i="6"/>
  <c r="E39" i="6"/>
  <c r="A40" i="6"/>
  <c r="B40" i="6"/>
  <c r="C40" i="6"/>
  <c r="D40" i="6"/>
  <c r="E40" i="6"/>
  <c r="E8" i="6"/>
  <c r="D8" i="6"/>
  <c r="C8" i="6"/>
  <c r="B8" i="6"/>
  <c r="A8" i="6"/>
  <c r="E38" i="15"/>
  <c r="D38" i="15"/>
  <c r="C38" i="15"/>
  <c r="B38" i="15"/>
  <c r="A38" i="15"/>
  <c r="E37" i="15"/>
  <c r="D37" i="15"/>
  <c r="C37" i="15"/>
  <c r="B37" i="15"/>
  <c r="A37" i="15"/>
  <c r="E36" i="15"/>
  <c r="D36" i="15"/>
  <c r="C36" i="15"/>
  <c r="B36" i="15"/>
  <c r="A36" i="15"/>
  <c r="E35" i="15"/>
  <c r="D35" i="15"/>
  <c r="C35" i="15"/>
  <c r="B35" i="15"/>
  <c r="A35" i="15"/>
  <c r="E34" i="15"/>
  <c r="D34" i="15"/>
  <c r="C34" i="15"/>
  <c r="B34" i="15"/>
  <c r="A34" i="15"/>
  <c r="E33" i="15"/>
  <c r="D33" i="15"/>
  <c r="C33" i="15"/>
  <c r="B33" i="15"/>
  <c r="A33" i="15"/>
  <c r="E32" i="15"/>
  <c r="D32" i="15"/>
  <c r="C32" i="15"/>
  <c r="B32" i="15"/>
  <c r="A32" i="15"/>
  <c r="E31" i="15"/>
  <c r="D31" i="15"/>
  <c r="C31" i="15"/>
  <c r="B31" i="15"/>
  <c r="A31" i="15"/>
  <c r="E30" i="15"/>
  <c r="D30" i="15"/>
  <c r="C30" i="15"/>
  <c r="B30" i="15"/>
  <c r="A30" i="15"/>
  <c r="E29" i="15"/>
  <c r="D29" i="15"/>
  <c r="C29" i="15"/>
  <c r="B29" i="15"/>
  <c r="A29" i="15"/>
  <c r="E28" i="15"/>
  <c r="D28" i="15"/>
  <c r="C28" i="15"/>
  <c r="B28" i="15"/>
  <c r="A28" i="15"/>
  <c r="E27" i="15"/>
  <c r="D27" i="15"/>
  <c r="C27" i="15"/>
  <c r="B27" i="15"/>
  <c r="A27" i="15"/>
  <c r="E26" i="15"/>
  <c r="D26" i="15"/>
  <c r="C26" i="15"/>
  <c r="B26" i="15"/>
  <c r="A26" i="15"/>
  <c r="E25" i="15"/>
  <c r="D25" i="15"/>
  <c r="C25" i="15"/>
  <c r="B25" i="15"/>
  <c r="A25" i="15"/>
  <c r="E24" i="15"/>
  <c r="D24" i="15"/>
  <c r="C24" i="15"/>
  <c r="B24" i="15"/>
  <c r="A24" i="15"/>
  <c r="E23" i="15"/>
  <c r="D23" i="15"/>
  <c r="C23" i="15"/>
  <c r="B23" i="15"/>
  <c r="A23" i="15"/>
  <c r="E22" i="15"/>
  <c r="D22" i="15"/>
  <c r="C22" i="15"/>
  <c r="B22" i="15"/>
  <c r="A22" i="15"/>
  <c r="E21" i="15"/>
  <c r="D21" i="15"/>
  <c r="C21" i="15"/>
  <c r="B21" i="15"/>
  <c r="A21" i="15"/>
  <c r="E20" i="15"/>
  <c r="D20" i="15"/>
  <c r="C20" i="15"/>
  <c r="B20" i="15"/>
  <c r="A20" i="15"/>
  <c r="E19" i="15"/>
  <c r="D19" i="15"/>
  <c r="C19" i="15"/>
  <c r="B19" i="15"/>
  <c r="A19" i="15"/>
  <c r="E18" i="15"/>
  <c r="D18" i="15"/>
  <c r="C18" i="15"/>
  <c r="B18" i="15"/>
  <c r="A18" i="15"/>
  <c r="E17" i="15"/>
  <c r="D17" i="15"/>
  <c r="C17" i="15"/>
  <c r="B17" i="15"/>
  <c r="A17" i="15"/>
  <c r="E16" i="15"/>
  <c r="D16" i="15"/>
  <c r="C16" i="15"/>
  <c r="B16" i="15"/>
  <c r="A16" i="15"/>
  <c r="E15" i="15"/>
  <c r="D15" i="15"/>
  <c r="C15" i="15"/>
  <c r="B15" i="15"/>
  <c r="A15" i="15"/>
  <c r="E14" i="15"/>
  <c r="D14" i="15"/>
  <c r="C14" i="15"/>
  <c r="B14" i="15"/>
  <c r="A14" i="15"/>
  <c r="E13" i="15"/>
  <c r="D13" i="15"/>
  <c r="C13" i="15"/>
  <c r="B13" i="15"/>
  <c r="A13" i="15"/>
  <c r="E12" i="15"/>
  <c r="D12" i="15"/>
  <c r="C12" i="15"/>
  <c r="B12" i="15"/>
  <c r="A12" i="15"/>
  <c r="E11" i="15"/>
  <c r="D11" i="15"/>
  <c r="C11" i="15"/>
  <c r="B11" i="15"/>
  <c r="A11" i="15"/>
  <c r="E10" i="15"/>
  <c r="D10" i="15"/>
  <c r="C10" i="15"/>
  <c r="B10" i="15"/>
  <c r="A10" i="15"/>
  <c r="E9" i="15"/>
  <c r="D9" i="15"/>
  <c r="C9" i="15"/>
  <c r="B9" i="15"/>
  <c r="A9" i="15"/>
  <c r="E8" i="15"/>
  <c r="D8" i="15"/>
  <c r="C8" i="15"/>
  <c r="B8" i="15"/>
  <c r="A8" i="15"/>
  <c r="E7" i="15"/>
  <c r="D7" i="15"/>
  <c r="C7" i="15"/>
  <c r="B7" i="15"/>
  <c r="A7" i="15"/>
  <c r="E41" i="20"/>
  <c r="D41" i="20"/>
  <c r="C41" i="20"/>
  <c r="B41" i="20"/>
  <c r="A41" i="20"/>
  <c r="E40" i="20"/>
  <c r="D40" i="20"/>
  <c r="C40" i="20"/>
  <c r="B40" i="20"/>
  <c r="A40" i="20"/>
  <c r="E39" i="20"/>
  <c r="D39" i="20"/>
  <c r="C39" i="20"/>
  <c r="B39" i="20"/>
  <c r="A39" i="20"/>
  <c r="E38" i="20"/>
  <c r="D38" i="20"/>
  <c r="C38" i="20"/>
  <c r="B38" i="20"/>
  <c r="A38" i="20"/>
  <c r="E37" i="20"/>
  <c r="D37" i="20"/>
  <c r="C37" i="20"/>
  <c r="B37" i="20"/>
  <c r="A37" i="20"/>
  <c r="E36" i="20"/>
  <c r="D36" i="20"/>
  <c r="C36" i="20"/>
  <c r="B36" i="20"/>
  <c r="A36" i="20"/>
  <c r="E35" i="20"/>
  <c r="D35" i="20"/>
  <c r="C35" i="20"/>
  <c r="B35" i="20"/>
  <c r="E34" i="20"/>
  <c r="D34" i="20"/>
  <c r="C34" i="20"/>
  <c r="B34" i="20"/>
  <c r="E33" i="20"/>
  <c r="D33" i="20"/>
  <c r="C33" i="20"/>
  <c r="B33" i="20"/>
  <c r="E32" i="20"/>
  <c r="D32" i="20"/>
  <c r="C32" i="20"/>
  <c r="B32" i="20"/>
  <c r="E31" i="20"/>
  <c r="D31" i="20"/>
  <c r="C31" i="20"/>
  <c r="B31" i="20"/>
  <c r="E30" i="20"/>
  <c r="D30" i="20"/>
  <c r="C30" i="20"/>
  <c r="B30" i="20"/>
  <c r="E29" i="20"/>
  <c r="D29" i="20"/>
  <c r="C29" i="20"/>
  <c r="B29" i="20"/>
  <c r="E28" i="20"/>
  <c r="D28" i="20"/>
  <c r="C28" i="20"/>
  <c r="B28" i="20"/>
  <c r="E27" i="20"/>
  <c r="D27" i="20"/>
  <c r="C27" i="20"/>
  <c r="B27" i="20"/>
  <c r="E26" i="20"/>
  <c r="D26" i="20"/>
  <c r="C26" i="20"/>
  <c r="B26" i="20"/>
  <c r="E25" i="20"/>
  <c r="D25" i="20"/>
  <c r="C25" i="20"/>
  <c r="B25" i="20"/>
  <c r="A10" i="20"/>
  <c r="E9" i="20"/>
  <c r="D9" i="20"/>
  <c r="C9" i="20"/>
  <c r="B9" i="20"/>
  <c r="A9" i="20"/>
  <c r="E40" i="21"/>
  <c r="D40" i="21"/>
  <c r="C40" i="21"/>
  <c r="B40" i="21"/>
  <c r="A40" i="21"/>
  <c r="E39" i="21"/>
  <c r="D39" i="21"/>
  <c r="C39" i="21"/>
  <c r="B39" i="21"/>
  <c r="A39" i="21"/>
  <c r="E38" i="21"/>
  <c r="D38" i="21"/>
  <c r="C38" i="21"/>
  <c r="B38" i="21"/>
  <c r="A38" i="21"/>
  <c r="E37" i="21"/>
  <c r="D37" i="21"/>
  <c r="C37" i="21"/>
  <c r="B37" i="21"/>
  <c r="A37" i="21"/>
  <c r="E36" i="21"/>
  <c r="D36" i="21"/>
  <c r="C36" i="21"/>
  <c r="B36" i="21"/>
  <c r="A36" i="21"/>
  <c r="E35" i="21"/>
  <c r="D35" i="21"/>
  <c r="C35" i="21"/>
  <c r="B35" i="21"/>
  <c r="A35" i="21"/>
  <c r="E34" i="21"/>
  <c r="D34" i="21"/>
  <c r="C34" i="21"/>
  <c r="B34" i="21"/>
  <c r="A34" i="21"/>
  <c r="E33" i="21"/>
  <c r="D33" i="21"/>
  <c r="C33" i="21"/>
  <c r="B33" i="21"/>
  <c r="A33" i="21"/>
  <c r="E32" i="21"/>
  <c r="D32" i="21"/>
  <c r="C32" i="21"/>
  <c r="B32" i="21"/>
  <c r="A32" i="21"/>
  <c r="E31" i="21"/>
  <c r="D31" i="21"/>
  <c r="C31" i="21"/>
  <c r="B31" i="21"/>
  <c r="A31" i="21"/>
  <c r="E30" i="21"/>
  <c r="D30" i="21"/>
  <c r="C30" i="21"/>
  <c r="B30" i="21"/>
  <c r="A30" i="21"/>
  <c r="E29" i="21"/>
  <c r="D29" i="21"/>
  <c r="C29" i="21"/>
  <c r="B29" i="21"/>
  <c r="A29" i="21"/>
  <c r="E28" i="21"/>
  <c r="D28" i="21"/>
  <c r="C28" i="21"/>
  <c r="B28" i="21"/>
  <c r="A28" i="21"/>
  <c r="E27" i="21"/>
  <c r="D27" i="21"/>
  <c r="C27" i="21"/>
  <c r="B27" i="21"/>
  <c r="A27" i="21"/>
  <c r="E26" i="21"/>
  <c r="D26" i="21"/>
  <c r="C26" i="21"/>
  <c r="B26" i="21"/>
  <c r="A26" i="21"/>
  <c r="E25" i="21"/>
  <c r="D25" i="21"/>
  <c r="C25" i="21"/>
  <c r="B25" i="21"/>
  <c r="A25" i="21"/>
  <c r="E24" i="21"/>
  <c r="D24" i="21"/>
  <c r="C24" i="21"/>
  <c r="B24" i="21"/>
  <c r="A24" i="21"/>
  <c r="E23" i="21"/>
  <c r="D23" i="21"/>
  <c r="C23" i="21"/>
  <c r="B23" i="21"/>
  <c r="A23" i="21"/>
  <c r="E22" i="21"/>
  <c r="D22" i="21"/>
  <c r="C22" i="21"/>
  <c r="B22" i="21"/>
  <c r="A22" i="21"/>
  <c r="E21" i="21"/>
  <c r="D21" i="21"/>
  <c r="C21" i="21"/>
  <c r="B21" i="21"/>
  <c r="A21" i="21"/>
  <c r="E20" i="21"/>
  <c r="D20" i="21"/>
  <c r="C20" i="21"/>
  <c r="B20" i="21"/>
  <c r="A20" i="21"/>
  <c r="E19" i="21"/>
  <c r="D19" i="21"/>
  <c r="C19" i="21"/>
  <c r="B19" i="21"/>
  <c r="A19" i="21"/>
  <c r="E18" i="21"/>
  <c r="D18" i="21"/>
  <c r="C18" i="21"/>
  <c r="B18" i="21"/>
  <c r="A18" i="21"/>
  <c r="E17" i="21"/>
  <c r="D17" i="21"/>
  <c r="C17" i="21"/>
  <c r="B17" i="21"/>
  <c r="A17" i="21"/>
  <c r="E16" i="21"/>
  <c r="D16" i="21"/>
  <c r="C16" i="21"/>
  <c r="B16" i="21"/>
  <c r="A16" i="21"/>
  <c r="E15" i="21"/>
  <c r="D15" i="21"/>
  <c r="C15" i="21"/>
  <c r="B15" i="21"/>
  <c r="A15" i="21"/>
  <c r="E14" i="21"/>
  <c r="D14" i="21"/>
  <c r="C14" i="21"/>
  <c r="B14" i="21"/>
  <c r="A14" i="21"/>
  <c r="E13" i="21"/>
  <c r="D13" i="21"/>
  <c r="C13" i="21"/>
  <c r="B13" i="21"/>
  <c r="A13" i="21"/>
  <c r="E12" i="21"/>
  <c r="D12" i="21"/>
  <c r="C12" i="21"/>
  <c r="B12" i="21"/>
  <c r="A12" i="21"/>
  <c r="E11" i="21"/>
  <c r="D11" i="21"/>
  <c r="C11" i="21"/>
  <c r="B11" i="21"/>
  <c r="A11" i="21"/>
  <c r="E10" i="21"/>
  <c r="D10" i="21"/>
  <c r="C10" i="21"/>
  <c r="B10" i="21"/>
  <c r="A10" i="21"/>
  <c r="E9" i="21"/>
  <c r="D9" i="21"/>
  <c r="C9" i="21"/>
  <c r="B9" i="21"/>
  <c r="A9" i="21"/>
  <c r="E8" i="21"/>
  <c r="D8" i="21"/>
  <c r="C8" i="21"/>
  <c r="B8" i="21"/>
  <c r="A8" i="21"/>
  <c r="A9" i="23"/>
  <c r="B9" i="23"/>
  <c r="C9" i="23"/>
  <c r="D9" i="23"/>
  <c r="E9" i="23"/>
  <c r="A10" i="23"/>
  <c r="B10" i="23"/>
  <c r="C10" i="23"/>
  <c r="D10" i="23"/>
  <c r="E10" i="23"/>
  <c r="A11" i="23"/>
  <c r="B11" i="23"/>
  <c r="C11" i="23"/>
  <c r="D11" i="23"/>
  <c r="E11" i="23"/>
  <c r="A12" i="23"/>
  <c r="B12" i="23"/>
  <c r="C12" i="23"/>
  <c r="D12" i="23"/>
  <c r="E12" i="23"/>
  <c r="A13" i="23"/>
  <c r="B13" i="23"/>
  <c r="C13" i="23"/>
  <c r="D13" i="23"/>
  <c r="E13" i="23"/>
  <c r="A14" i="23"/>
  <c r="B14" i="23"/>
  <c r="C14" i="23"/>
  <c r="D14" i="23"/>
  <c r="E14" i="23"/>
  <c r="A15" i="23"/>
  <c r="B15" i="23"/>
  <c r="C15" i="23"/>
  <c r="D15" i="23"/>
  <c r="E15" i="23"/>
  <c r="A16" i="23"/>
  <c r="B16" i="23"/>
  <c r="C16" i="23"/>
  <c r="D16" i="23"/>
  <c r="E16" i="23"/>
  <c r="A17" i="23"/>
  <c r="B17" i="23"/>
  <c r="C17" i="23"/>
  <c r="D17" i="23"/>
  <c r="E17" i="23"/>
  <c r="A18" i="23"/>
  <c r="B18" i="23"/>
  <c r="C18" i="23"/>
  <c r="D18" i="23"/>
  <c r="E18" i="23"/>
  <c r="A19" i="23"/>
  <c r="B19" i="23"/>
  <c r="C19" i="23"/>
  <c r="D19" i="23"/>
  <c r="E19" i="23"/>
  <c r="A20" i="23"/>
  <c r="B20" i="23"/>
  <c r="C20" i="23"/>
  <c r="D20" i="23"/>
  <c r="E20" i="23"/>
  <c r="A21" i="23"/>
  <c r="B21" i="23"/>
  <c r="C21" i="23"/>
  <c r="D21" i="23"/>
  <c r="E21" i="23"/>
  <c r="A22" i="23"/>
  <c r="B22" i="23"/>
  <c r="C22" i="23"/>
  <c r="D22" i="23"/>
  <c r="E22" i="23"/>
  <c r="A23" i="23"/>
  <c r="B23" i="23"/>
  <c r="C23" i="23"/>
  <c r="D23" i="23"/>
  <c r="E23" i="23"/>
  <c r="A24" i="23"/>
  <c r="B24" i="23"/>
  <c r="C24" i="23"/>
  <c r="D24" i="23"/>
  <c r="E24" i="23"/>
  <c r="A25" i="23"/>
  <c r="B25" i="23"/>
  <c r="C25" i="23"/>
  <c r="D25" i="23"/>
  <c r="E25" i="23"/>
  <c r="A26" i="23"/>
  <c r="B26" i="23"/>
  <c r="C26" i="23"/>
  <c r="D26" i="23"/>
  <c r="E26" i="23"/>
  <c r="A27" i="23"/>
  <c r="B27" i="23"/>
  <c r="C27" i="23"/>
  <c r="D27" i="23"/>
  <c r="E27" i="23"/>
  <c r="A28" i="23"/>
  <c r="B28" i="23"/>
  <c r="C28" i="23"/>
  <c r="D28" i="23"/>
  <c r="E28" i="23"/>
  <c r="A29" i="23"/>
  <c r="B29" i="23"/>
  <c r="C29" i="23"/>
  <c r="D29" i="23"/>
  <c r="E29" i="23"/>
  <c r="A30" i="23"/>
  <c r="B30" i="23"/>
  <c r="C30" i="23"/>
  <c r="D30" i="23"/>
  <c r="E30" i="23"/>
  <c r="A31" i="23"/>
  <c r="B31" i="23"/>
  <c r="C31" i="23"/>
  <c r="D31" i="23"/>
  <c r="E31" i="23"/>
  <c r="A32" i="23"/>
  <c r="B32" i="23"/>
  <c r="C32" i="23"/>
  <c r="D32" i="23"/>
  <c r="E32" i="23"/>
  <c r="A33" i="23"/>
  <c r="B33" i="23"/>
  <c r="C33" i="23"/>
  <c r="D33" i="23"/>
  <c r="E33" i="23"/>
  <c r="A34" i="23"/>
  <c r="B34" i="23"/>
  <c r="C34" i="23"/>
  <c r="D34" i="23"/>
  <c r="E34" i="23"/>
  <c r="A35" i="23"/>
  <c r="B35" i="23"/>
  <c r="C35" i="23"/>
  <c r="D35" i="23"/>
  <c r="E35" i="23"/>
  <c r="A36" i="23"/>
  <c r="B36" i="23"/>
  <c r="C36" i="23"/>
  <c r="D36" i="23"/>
  <c r="E36" i="23"/>
  <c r="A37" i="23"/>
  <c r="B37" i="23"/>
  <c r="C37" i="23"/>
  <c r="D37" i="23"/>
  <c r="E37" i="23"/>
  <c r="A38" i="23"/>
  <c r="B38" i="23"/>
  <c r="C38" i="23"/>
  <c r="D38" i="23"/>
  <c r="E38" i="23"/>
  <c r="A39" i="23"/>
  <c r="B39" i="23"/>
  <c r="C39" i="23"/>
  <c r="D39" i="23"/>
  <c r="E39" i="23"/>
  <c r="A40" i="23"/>
  <c r="B40" i="23"/>
  <c r="C40" i="23"/>
  <c r="D40" i="23"/>
  <c r="E40" i="23"/>
  <c r="A8" i="23"/>
  <c r="U8" i="50" l="1"/>
  <c r="F7" i="12" s="1"/>
  <c r="N7" i="12" s="1"/>
  <c r="X8" i="50"/>
  <c r="I7" i="12" s="1"/>
  <c r="R7" i="12" s="1"/>
  <c r="W8" i="50"/>
  <c r="H7" i="12" s="1"/>
  <c r="Q7" i="12" s="1"/>
  <c r="V8" i="50"/>
  <c r="G7" i="12" s="1"/>
  <c r="P7" i="12" s="1"/>
  <c r="J4" i="14"/>
  <c r="K5" i="14"/>
  <c r="D33" i="14"/>
  <c r="D30" i="14"/>
  <c r="D28" i="14"/>
  <c r="D26" i="14"/>
  <c r="C8" i="14"/>
  <c r="C7" i="14"/>
  <c r="B6" i="14"/>
  <c r="I5" i="14"/>
  <c r="D5" i="14"/>
  <c r="D4" i="14"/>
  <c r="B3" i="14"/>
  <c r="E8" i="23" l="1"/>
  <c r="D8" i="23"/>
  <c r="C8" i="23"/>
  <c r="B8" i="23"/>
  <c r="I2" i="23"/>
  <c r="B2" i="23"/>
  <c r="L1" i="23"/>
  <c r="R11" i="23" l="1"/>
  <c r="D21" i="14" s="1"/>
  <c r="R8" i="23"/>
  <c r="D18" i="14" s="1"/>
  <c r="R10" i="23"/>
  <c r="D20" i="14" s="1"/>
  <c r="R9" i="23"/>
  <c r="D19" i="14" s="1"/>
  <c r="M8" i="21"/>
  <c r="I18" i="14" s="1"/>
  <c r="M11" i="21"/>
  <c r="I21" i="14" s="1"/>
  <c r="M10" i="21"/>
  <c r="I20" i="14" s="1"/>
  <c r="M9" i="21"/>
  <c r="I19" i="14" s="1"/>
  <c r="G2" i="21"/>
  <c r="B2" i="21"/>
  <c r="I1" i="21"/>
  <c r="H8" i="20" l="1"/>
  <c r="L8" i="20" s="1"/>
  <c r="K2" i="15"/>
  <c r="B2" i="15"/>
  <c r="Y1" i="15"/>
  <c r="L1" i="15"/>
  <c r="E12" i="14" l="1"/>
  <c r="K12" i="14"/>
  <c r="I12" i="14"/>
  <c r="G12" i="14"/>
  <c r="J12" i="14"/>
  <c r="F12" i="14"/>
  <c r="H12" i="14"/>
  <c r="D12" i="14"/>
  <c r="D22" i="14"/>
  <c r="B12" i="14" l="1"/>
  <c r="K13" i="14" s="1"/>
  <c r="E19" i="14"/>
  <c r="E20" i="14"/>
  <c r="E21" i="14"/>
  <c r="E18" i="14"/>
  <c r="I22" i="14"/>
  <c r="J18" i="14" s="1"/>
  <c r="E13" i="14" l="1"/>
  <c r="F13" i="14"/>
  <c r="I13" i="14"/>
  <c r="J13" i="14"/>
  <c r="H13" i="14"/>
  <c r="J20" i="14"/>
  <c r="D13" i="14"/>
  <c r="G13" i="14"/>
  <c r="J19" i="14"/>
  <c r="E22" i="14"/>
  <c r="J21" i="14"/>
  <c r="J22" i="14" l="1"/>
  <c r="N4" i="12"/>
  <c r="B2" i="6"/>
  <c r="Y1" i="6"/>
  <c r="O13" i="12" l="1"/>
  <c r="O11" i="12"/>
  <c r="O8" i="12"/>
  <c r="O21" i="12"/>
  <c r="O14" i="12"/>
  <c r="O10" i="12"/>
  <c r="O18" i="12"/>
  <c r="O12" i="12"/>
  <c r="O16" i="12"/>
  <c r="O20" i="12"/>
  <c r="O19" i="12"/>
  <c r="O15" i="12"/>
  <c r="O9" i="12"/>
  <c r="O17" i="12"/>
  <c r="O7" i="12"/>
  <c r="I3" i="5"/>
  <c r="I2" i="5"/>
  <c r="E37" i="14"/>
  <c r="I4" i="5" l="1"/>
</calcChain>
</file>

<file path=xl/sharedStrings.xml><?xml version="1.0" encoding="utf-8"?>
<sst xmlns="http://schemas.openxmlformats.org/spreadsheetml/2006/main" count="825" uniqueCount="233">
  <si>
    <t>ข้อมูลพื้นฐาน</t>
  </si>
  <si>
    <t>ประจำปีการศึกษา</t>
  </si>
  <si>
    <t>โรงเรียน</t>
  </si>
  <si>
    <t>จังหวัด</t>
  </si>
  <si>
    <t>เพชรบูรณ์</t>
  </si>
  <si>
    <t>ระดับชั้น</t>
  </si>
  <si>
    <t>กลุ่มสาระการเรียนรู้</t>
  </si>
  <si>
    <t>สัดส่วนคะแนน</t>
  </si>
  <si>
    <t>รหัสวิชา</t>
  </si>
  <si>
    <t>วิชา</t>
  </si>
  <si>
    <t>ครูผู้สอน</t>
  </si>
  <si>
    <t>นางสาวระพีพรรณ ตาเห็น</t>
  </si>
  <si>
    <t>หัวหน้ากลุ่มสาระการเรียนรู้</t>
  </si>
  <si>
    <t>ชาย</t>
  </si>
  <si>
    <t>หัวหน้าฝ่ายวัดผล</t>
  </si>
  <si>
    <t>หญิง</t>
  </si>
  <si>
    <t>ผู้อำนวยการโรงเรียน</t>
  </si>
  <si>
    <t>รวม</t>
  </si>
  <si>
    <t>กรุณากรอกข้อมูลพื้นฐาน ในช่องสีแดงให้ครบถ้วน</t>
  </si>
  <si>
    <t>อำเภอ</t>
  </si>
  <si>
    <t>เขตพื้นที่การศึกษา</t>
  </si>
  <si>
    <t>ตำบล</t>
  </si>
  <si>
    <t>เวลาเรียน</t>
  </si>
  <si>
    <t>ครูประจำชั้น</t>
  </si>
  <si>
    <t>คณิตศาสตร์</t>
  </si>
  <si>
    <t>วิทยาศาสตร์และเทคโนโลยี</t>
  </si>
  <si>
    <t>ภาษาไทย</t>
  </si>
  <si>
    <t>สังคมศึกษา ศาสนา และวัฒนธรรม</t>
  </si>
  <si>
    <t>ประวัติศาสตร์</t>
  </si>
  <si>
    <t>ภาษาต่างประเทศ</t>
  </si>
  <si>
    <t>สุขศึกษาและพลศึกษา.</t>
  </si>
  <si>
    <t>การงานอาชีพ</t>
  </si>
  <si>
    <t>นายตั๊ด กะสี</t>
  </si>
  <si>
    <t>ครู</t>
  </si>
  <si>
    <t>นางธิดา มาสีจันทร์</t>
  </si>
  <si>
    <t>นางสาวนารี ปรีดี</t>
  </si>
  <si>
    <t>นางสาวบุหงา บัวระพา</t>
  </si>
  <si>
    <t>นางสาวประไพ ลี้สกุล</t>
  </si>
  <si>
    <t>นายปิยะ ศึกษา</t>
  </si>
  <si>
    <t>นางภัทรา อินดีคำ</t>
  </si>
  <si>
    <t>นางวราภรณ์ สีมา</t>
  </si>
  <si>
    <t>นางวศินี อุ่นเรือน</t>
  </si>
  <si>
    <t>นางสาววัชรศิลป์ ฉัตรวิโรจน์</t>
  </si>
  <si>
    <t>นางเพ็ญศิลป์ จันมา</t>
  </si>
  <si>
    <t>นางสาวกัลยาณี จันทร์แอด</t>
  </si>
  <si>
    <t>นางพรรณี มนีนนท์</t>
  </si>
  <si>
    <t>นางภัททิญา จันทขันธ์</t>
  </si>
  <si>
    <t>นางสาวสุดใจ มารอด</t>
  </si>
  <si>
    <t>นางสาวกัณณวันต์ สุทธิ</t>
  </si>
  <si>
    <t>นายสันติ สามลทา</t>
  </si>
  <si>
    <t>นางสาวอนันตพร ดีสะท้าน</t>
  </si>
  <si>
    <t>นางสาวเบญจมาศ เหมเงิน</t>
  </si>
  <si>
    <t>นายจาตุรงค์ ตุลสุข</t>
  </si>
  <si>
    <t>ลำดับที่</t>
  </si>
  <si>
    <t>ชื่อ-สกุล</t>
  </si>
  <si>
    <t>ตำแหน่ง</t>
  </si>
  <si>
    <t>ครูชำนาญการพิเศษ</t>
  </si>
  <si>
    <t>ครูชำนาญการ</t>
  </si>
  <si>
    <t>ครูอัตราจ้าง</t>
  </si>
  <si>
    <t>คะแนนระหว่างภาค</t>
  </si>
  <si>
    <t>คะแนนสอบปลายภาค</t>
  </si>
  <si>
    <t>หล่มสัก</t>
  </si>
  <si>
    <t>ปากช่อง</t>
  </si>
  <si>
    <t>สพป.เพชรบูรณ์ เขต 2</t>
  </si>
  <si>
    <t>เลขที่</t>
  </si>
  <si>
    <t>เลขประจำตัว</t>
  </si>
  <si>
    <t>ชื่อ  -สกุล</t>
  </si>
  <si>
    <t>เลขประชาชน</t>
  </si>
  <si>
    <t>วัน เดือน ปีเกิด</t>
  </si>
  <si>
    <t>คน</t>
  </si>
  <si>
    <t>บันทึกเวลาเรียน กลุ่มสาระการเรียนรู้รายวิชา :</t>
  </si>
  <si>
    <t>ชื่อ-นามสกุล</t>
  </si>
  <si>
    <t>เลขประจำตัวนักเรียน</t>
  </si>
  <si>
    <t>เดือน</t>
  </si>
  <si>
    <t>วันที่</t>
  </si>
  <si>
    <t>ชั่วโมงที่</t>
  </si>
  <si>
    <t>วัน</t>
  </si>
  <si>
    <t>ม.ค.</t>
  </si>
  <si>
    <t>ก.พ.</t>
  </si>
  <si>
    <t>มี.ค.</t>
  </si>
  <si>
    <t>เม.ย.</t>
  </si>
  <si>
    <t>พ.ค.</t>
  </si>
  <si>
    <t>มิ.ย.</t>
  </si>
  <si>
    <t>ก.ค.</t>
  </si>
  <si>
    <t>ส.ค.</t>
  </si>
  <si>
    <t>ก.ย.</t>
  </si>
  <si>
    <t>ต.ค.</t>
  </si>
  <si>
    <t>พ.ย.</t>
  </si>
  <si>
    <t>ธ.ค.</t>
  </si>
  <si>
    <t>/</t>
  </si>
  <si>
    <t>ข</t>
  </si>
  <si>
    <t>ล</t>
  </si>
  <si>
    <t>ป</t>
  </si>
  <si>
    <t>รายวิชา</t>
  </si>
  <si>
    <t>รายวิชา(พื้นฐาน/เพิ่มเติม)</t>
  </si>
  <si>
    <t>พื้นฐาน</t>
  </si>
  <si>
    <t>เพิ่มเติม</t>
  </si>
  <si>
    <t>วิชา :</t>
  </si>
  <si>
    <t>จำนวนหน่วยกิต</t>
  </si>
  <si>
    <t>มา</t>
  </si>
  <si>
    <t>ขาด</t>
  </si>
  <si>
    <t>ลา</t>
  </si>
  <si>
    <t>ป่วย</t>
  </si>
  <si>
    <t>สรุปเวลาเรียน กลุ่มสาระการเรียนรู้รายวิชา :</t>
  </si>
  <si>
    <t>เวลาเรียนเต็ม</t>
  </si>
  <si>
    <t>ชั่วโมง</t>
  </si>
  <si>
    <t>มาเรียน</t>
  </si>
  <si>
    <t>คิดเป็นร้อยละ</t>
  </si>
  <si>
    <t>สรุปเวลาเรียน</t>
  </si>
  <si>
    <t>รวมคะแนน</t>
  </si>
  <si>
    <t>หน่วยกิต</t>
  </si>
  <si>
    <t>ปพ.5</t>
  </si>
  <si>
    <t>โรงเรียนหน้าศูนย์เครื่องมือกล</t>
  </si>
  <si>
    <t>จำนวนนักเรียนทั้งหมด</t>
  </si>
  <si>
    <t>สรุปผลการเรียน</t>
  </si>
  <si>
    <t>ระดับผลการเรียน</t>
  </si>
  <si>
    <t>ร้อยละ</t>
  </si>
  <si>
    <t>ผลการประเมินคุณลักษณะอันพึงประสงค์</t>
  </si>
  <si>
    <t>ผลการประเมินการอ่าน คิด วิเคราะห์ และเขียน</t>
  </si>
  <si>
    <t>ระดับคุณภาพ</t>
  </si>
  <si>
    <t>จำนวนคนที่ได้</t>
  </si>
  <si>
    <t xml:space="preserve">3 = ดีเยี่ยม </t>
  </si>
  <si>
    <t xml:space="preserve">2 = ดี </t>
  </si>
  <si>
    <t>1 = ผ่าน</t>
  </si>
  <si>
    <t xml:space="preserve">0 = ไม่ผ่านเกณฑ์ </t>
  </si>
  <si>
    <t>การอนุมัติ ผลการเรียน</t>
  </si>
  <si>
    <t xml:space="preserve">         เรียนเสนอเพื่อพิจารณา</t>
  </si>
  <si>
    <t>R</t>
  </si>
  <si>
    <t>อนุมัติ</t>
  </si>
  <si>
    <t>ไม่อนุมัติ</t>
  </si>
  <si>
    <t>ลงชื่อ....................................................................ผู้อำนวยการสถานศึกษา</t>
  </si>
  <si>
    <t>ผลประเมินตัวชี้วัด กลุ่มสาระการเรียนรู้รายวิชา :</t>
  </si>
  <si>
    <t>มาตรฐานที่</t>
  </si>
  <si>
    <t>ตัวชี้วัดที่</t>
  </si>
  <si>
    <t>คะแนน</t>
  </si>
  <si>
    <t>สรุปผลการประเมิน</t>
  </si>
  <si>
    <t>ผ่าน</t>
  </si>
  <si>
    <t>ไม่ผ่าน</t>
  </si>
  <si>
    <t>รหัสวิชา:</t>
  </si>
  <si>
    <t>รายวิชา :</t>
  </si>
  <si>
    <t>คิดวิเคราะห์</t>
  </si>
  <si>
    <t>เขียน</t>
  </si>
  <si>
    <t>การอ่าน</t>
  </si>
  <si>
    <t>การประเมิน การอ่าน คิดวิเคราะห์และเขียน</t>
  </si>
  <si>
    <t>ผลการประเมิน การอ่าน คิดวิเคราะห์ และเขียน  กลุ่มสาระการเรียนรู้:</t>
  </si>
  <si>
    <t>ผลการประเมิน คุณลักษณะอันพึงประสงค์  กลุ่มสาระการเรียนรู้:</t>
  </si>
  <si>
    <t>รักชาติ ศาสน์ กษัตริย์</t>
  </si>
  <si>
    <t>ซื่อสัตย์สุจริต</t>
  </si>
  <si>
    <t>มีวินัย</t>
  </si>
  <si>
    <t>ใฝ่เรียนรู้</t>
  </si>
  <si>
    <t>อยู่อย่างพอเพียง</t>
  </si>
  <si>
    <t>มุ่งมั่นในการทำงาน</t>
  </si>
  <si>
    <t>รักความเป็นไทย</t>
  </si>
  <si>
    <t>มีจิตสาธารณะ</t>
  </si>
  <si>
    <t>ข้อ 1</t>
  </si>
  <si>
    <t>ข้อ 2</t>
  </si>
  <si>
    <t>ข้อ 3</t>
  </si>
  <si>
    <t>ข้อ 4</t>
  </si>
  <si>
    <t>ข้อ 5</t>
  </si>
  <si>
    <t>ข้อ 6</t>
  </si>
  <si>
    <t>ข้อ 7</t>
  </si>
  <si>
    <t>ข้อ 8</t>
  </si>
  <si>
    <t xml:space="preserve"> ผลการประเมินคุณลักษณะอันพึงประสงค์</t>
  </si>
  <si>
    <t>แบบบันทึกผลการพัฒนาคุณภาพผู้เรียน</t>
  </si>
  <si>
    <t>ปีการศึกษา</t>
  </si>
  <si>
    <t>เวลาเรียน/สัปดาห์</t>
  </si>
  <si>
    <t>ชั่วโมง/สัปดาห์</t>
  </si>
  <si>
    <t>ลงชื่อ.................................................................................................หัวหน้ากลุ่มสาระการเรียนรู้</t>
  </si>
  <si>
    <t>ลงชื่อ..................................................................................................หัวหน้าฝ่ายวัดผล ประเมินผล</t>
  </si>
  <si>
    <t>(</t>
  </si>
  <si>
    <t>)</t>
  </si>
  <si>
    <t>ลงชื่อ...........................................................................................หัวหน้าฝ่ายบริหารงานวิชาการ</t>
  </si>
  <si>
    <t>*</t>
  </si>
  <si>
    <t>ลงชื่อ...............................................................................</t>
  </si>
  <si>
    <t>ผู้สอน</t>
  </si>
  <si>
    <t>หัวหน้าฝ่ายวัดผล ประเมินผล</t>
  </si>
  <si>
    <t>หัวหน้าฝ่ายบริหารงานวิชาการ</t>
  </si>
  <si>
    <t>ดีเยี่ยม</t>
  </si>
  <si>
    <t>ดี</t>
  </si>
  <si>
    <t>ครูผู้ช่วย</t>
  </si>
  <si>
    <t>จ</t>
  </si>
  <si>
    <t>อ</t>
  </si>
  <si>
    <t>พ</t>
  </si>
  <si>
    <t>พฤ</t>
  </si>
  <si>
    <t>ศ</t>
  </si>
  <si>
    <t>ส</t>
  </si>
  <si>
    <t>อา</t>
  </si>
  <si>
    <t>ตัวชี้วัด</t>
  </si>
  <si>
    <t>ตัวชี้วัดข้อที่</t>
  </si>
  <si>
    <t>ตัวชี้วัดกลุ่มสาระการเรียนรู้</t>
  </si>
  <si>
    <t xml:space="preserve">     </t>
  </si>
  <si>
    <t>เวลาเรียน/ปี</t>
  </si>
  <si>
    <t>ชั่วโมง/ปี</t>
  </si>
  <si>
    <t>ภาคเรียนที่ 1</t>
  </si>
  <si>
    <t>ภาคเรียนที่ 2</t>
  </si>
  <si>
    <t>สรุปเวลาเรียนทั้งปีการศึกษา</t>
  </si>
  <si>
    <t>ผลการเรียนรู้รายปี</t>
  </si>
  <si>
    <t>รวมคะแนน 2 ภาคเรียน</t>
  </si>
  <si>
    <t>สรุปผลการเรียนรู้รายปี</t>
  </si>
  <si>
    <t>จำนวน</t>
  </si>
  <si>
    <t>รายวิชา:</t>
  </si>
  <si>
    <t>ประถมศึกษาปีที่ 1</t>
  </si>
  <si>
    <t>ประถมศึกษาปีที่ 2</t>
  </si>
  <si>
    <t>ประถมศึกษาปีที่ 3</t>
  </si>
  <si>
    <t>ประถมศึกษาปีที่ 4</t>
  </si>
  <si>
    <t>ประถมศึกษาปีที่ 5</t>
  </si>
  <si>
    <t>ประถมศึกษาปีที่ 6</t>
  </si>
  <si>
    <t>คะแนนตามตัวชี้วัด ภาคเรียนที่ 1</t>
  </si>
  <si>
    <t>คะแนนตามตัวชี้วัดภาคเรียนที่ 2</t>
  </si>
  <si>
    <t>วิชา:</t>
  </si>
  <si>
    <t>จำนวน :</t>
  </si>
  <si>
    <t>คะแนนตามตัวชี้วัด ภาคเรียนที่ 2</t>
  </si>
  <si>
    <t>นางดาวใจ ชมกลาง</t>
  </si>
  <si>
    <t>ชั่วโมง/สัปดาห์ เวลาเรียน</t>
  </si>
  <si>
    <t>จำนวนชั่วโมง</t>
  </si>
  <si>
    <t>ด.ช.</t>
  </si>
  <si>
    <t>สุรชัย</t>
  </si>
  <si>
    <t>เมืองปาก</t>
  </si>
  <si>
    <t>ชนาธิป</t>
  </si>
  <si>
    <t>คำมา</t>
  </si>
  <si>
    <t>ปกรณ์</t>
  </si>
  <si>
    <t>ศรีบุญ</t>
  </si>
  <si>
    <t>นาวิน</t>
  </si>
  <si>
    <t>มาเสือ</t>
  </si>
  <si>
    <t>กุลชาติ</t>
  </si>
  <si>
    <t>พรมตา</t>
  </si>
  <si>
    <t>เอกวัส</t>
  </si>
  <si>
    <t>แพรทอง</t>
  </si>
  <si>
    <t>ภูวเดช</t>
  </si>
  <si>
    <t>แก้วประดับ</t>
  </si>
  <si>
    <t>ด.ญ.</t>
  </si>
  <si>
    <t>ปาริชาติ</t>
  </si>
  <si>
    <t>แก้วใส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</si>
</sst>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87" formatCode="[$-1000000]0\ 0000\ 00000\ 00\ 0"/>
    <numFmt numFmtId="188" formatCode="0;;"/>
    <numFmt numFmtId="189" formatCode="[$-107041E]d\ mmm\ yy;@"/>
    <numFmt numFmtId="190" formatCode="[$-107041E]d\ mmm\ yy"/>
  </numFmts>
  <fonts count="39" x14ac:knownFonts="1">
    <font>
      <sz val="11"/>
      <color theme="1"/>
      <name val="Tahoma"/>
      <family val="2"/>
      <charset val="222"/>
      <scheme val="minor"/>
    </font>
    <font>
      <b/>
      <sz val="18"/>
      <color theme="1"/>
      <name val="TH Sarabun New"/>
      <family val="2"/>
    </font>
    <font>
      <sz val="18"/>
      <color theme="1"/>
      <name val="TH Sarabun New"/>
      <family val="2"/>
    </font>
    <font>
      <b/>
      <sz val="16"/>
      <color theme="1"/>
      <name val="TH Sarabun New"/>
      <family val="2"/>
    </font>
    <font>
      <sz val="16"/>
      <color theme="1"/>
      <name val="TH Sarabun New"/>
      <family val="2"/>
    </font>
    <font>
      <sz val="8"/>
      <name val="Tahoma"/>
      <family val="2"/>
      <charset val="222"/>
      <scheme val="minor"/>
    </font>
    <font>
      <b/>
      <sz val="20"/>
      <color rgb="FFFF0000"/>
      <name val="TH Sarabun New"/>
      <family val="2"/>
    </font>
    <font>
      <sz val="14"/>
      <name val="CordiaUPC"/>
      <family val="2"/>
    </font>
    <font>
      <sz val="14"/>
      <name val="CordiaUPC"/>
      <family val="2"/>
      <charset val="222"/>
    </font>
    <font>
      <sz val="16"/>
      <name val="CordiaUPC"/>
      <family val="2"/>
      <charset val="222"/>
    </font>
    <font>
      <sz val="16"/>
      <name val="TH Sarabun New"/>
      <family val="2"/>
    </font>
    <font>
      <sz val="11"/>
      <color theme="1"/>
      <name val="TH Sarabun New"/>
      <family val="2"/>
    </font>
    <font>
      <b/>
      <sz val="14"/>
      <color theme="1"/>
      <name val="TH Sarabun New"/>
      <family val="2"/>
    </font>
    <font>
      <b/>
      <sz val="12"/>
      <color theme="1"/>
      <name val="TH Sarabun New"/>
      <family val="2"/>
    </font>
    <font>
      <b/>
      <sz val="11"/>
      <color theme="1"/>
      <name val="TH Sarabun New"/>
      <family val="2"/>
    </font>
    <font>
      <b/>
      <sz val="16"/>
      <name val="TH Sarabun New"/>
      <family val="2"/>
    </font>
    <font>
      <sz val="14"/>
      <name val="TH Sarabun New"/>
      <family val="2"/>
    </font>
    <font>
      <sz val="9"/>
      <color theme="1"/>
      <name val="TH Sarabun New"/>
      <family val="2"/>
    </font>
    <font>
      <sz val="16"/>
      <name val="Wingdings 2"/>
      <family val="1"/>
      <charset val="2"/>
    </font>
    <font>
      <sz val="16"/>
      <name val="TH SarabunPSK"/>
      <family val="2"/>
    </font>
    <font>
      <sz val="16"/>
      <color rgb="FFFF0000"/>
      <name val="TH Sarabun New"/>
      <family val="2"/>
    </font>
    <font>
      <b/>
      <sz val="10"/>
      <color theme="1"/>
      <name val="TH Sarabun New"/>
      <family val="2"/>
    </font>
    <font>
      <sz val="11"/>
      <color theme="2"/>
      <name val="Tahoma"/>
      <family val="2"/>
      <charset val="222"/>
      <scheme val="minor"/>
    </font>
    <font>
      <sz val="16"/>
      <color theme="0" tint="-0.249977111117893"/>
      <name val="TH Sarabun New"/>
      <family val="2"/>
    </font>
    <font>
      <sz val="16"/>
      <color theme="0" tint="-0.249977111117893"/>
      <name val="TH Sarabun New"/>
      <family val="2"/>
      <charset val="222"/>
    </font>
    <font>
      <b/>
      <sz val="16"/>
      <color theme="0" tint="-0.249977111117893"/>
      <name val="TH SarabunPSK"/>
      <family val="2"/>
      <charset val="222"/>
    </font>
    <font>
      <sz val="16"/>
      <color theme="0" tint="-0.249977111117893"/>
      <name val="TH SarabunPSK"/>
      <family val="2"/>
      <charset val="222"/>
    </font>
    <font>
      <sz val="10"/>
      <color theme="0" tint="-0.249977111117893"/>
      <name val="Arial"/>
      <family val="2"/>
      <charset val="222"/>
    </font>
    <font>
      <b/>
      <sz val="9"/>
      <color theme="1"/>
      <name val="TH Sarabun New"/>
      <family val="2"/>
    </font>
    <font>
      <sz val="14"/>
      <color theme="1"/>
      <name val="TH Sarabun New"/>
      <family val="2"/>
    </font>
    <font>
      <sz val="12"/>
      <color theme="1"/>
      <name val="TH Sarabun New"/>
      <family val="2"/>
    </font>
    <font>
      <sz val="16"/>
      <color theme="1"/>
      <name val="TH Sarabun New"/>
      <family val="2"/>
      <charset val="222"/>
    </font>
    <font>
      <b/>
      <sz val="12"/>
      <color theme="0" tint="-0.249977111117893"/>
      <name val="TH Sarabun New"/>
      <family val="2"/>
    </font>
    <font>
      <b/>
      <sz val="14"/>
      <color theme="0" tint="-0.249977111117893"/>
      <name val="TH Sarabun New"/>
      <family val="2"/>
    </font>
    <font>
      <b/>
      <sz val="18"/>
      <color theme="5" tint="0.79998168889431442"/>
      <name val="TH Sarabun New"/>
      <family val="2"/>
    </font>
    <font>
      <sz val="18"/>
      <color theme="5" tint="0.79998168889431442"/>
      <name val="TH Sarabun New"/>
      <family val="2"/>
    </font>
    <font>
      <sz val="16"/>
      <color rgb="FFFF0000"/>
      <name val="TH Sarabun New"/>
      <family val="2"/>
      <charset val="222"/>
    </font>
    <font>
      <b/>
      <sz val="8"/>
      <color theme="1"/>
      <name val="TH Sarabun New"/>
      <family val="2"/>
    </font>
    <font>
      <sz val="8"/>
      <color theme="1"/>
      <name val="TH Sarabun New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AEB"/>
        <bgColor indexed="64"/>
      </patternFill>
    </fill>
    <fill>
      <patternFill patternType="solid">
        <fgColor theme="5" tint="0.59999389629810485"/>
        <bgColor indexed="64"/>
      </patternFill>
    </fill>
  </fills>
  <borders count="3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2">
    <xf numFmtId="0" fontId="0" fillId="0" borderId="0"/>
    <xf numFmtId="0" fontId="7" fillId="0" borderId="0"/>
  </cellStyleXfs>
  <cellXfs count="297">
    <xf numFmtId="0" fontId="0" fillId="0" borderId="0" xfId="0"/>
    <xf numFmtId="0" fontId="2" fillId="3" borderId="13" xfId="0" applyFont="1" applyFill="1" applyBorder="1"/>
    <xf numFmtId="0" fontId="0" fillId="3" borderId="14" xfId="0" applyFill="1" applyBorder="1"/>
    <xf numFmtId="0" fontId="2" fillId="2" borderId="3" xfId="0" applyFont="1" applyFill="1" applyBorder="1"/>
    <xf numFmtId="0" fontId="2" fillId="2" borderId="15" xfId="0" applyFont="1" applyFill="1" applyBorder="1"/>
    <xf numFmtId="0" fontId="2" fillId="2" borderId="8" xfId="0" applyFont="1" applyFill="1" applyBorder="1"/>
    <xf numFmtId="0" fontId="1" fillId="4" borderId="10" xfId="0" applyFont="1" applyFill="1" applyBorder="1"/>
    <xf numFmtId="0" fontId="1" fillId="3" borderId="12" xfId="0" applyFont="1" applyFill="1" applyBorder="1"/>
    <xf numFmtId="0" fontId="1" fillId="3" borderId="11" xfId="0" applyFont="1" applyFill="1" applyBorder="1"/>
    <xf numFmtId="0" fontId="3" fillId="3" borderId="12" xfId="0" applyFont="1" applyFill="1" applyBorder="1"/>
    <xf numFmtId="0" fontId="2" fillId="2" borderId="8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center" vertical="center"/>
    </xf>
    <xf numFmtId="0" fontId="2" fillId="2" borderId="15" xfId="0" applyFont="1" applyFill="1" applyBorder="1" applyAlignment="1">
      <alignment horizontal="center"/>
    </xf>
    <xf numFmtId="0" fontId="0" fillId="8" borderId="0" xfId="0" applyFill="1"/>
    <xf numFmtId="0" fontId="2" fillId="8" borderId="0" xfId="0" applyFont="1" applyFill="1" applyAlignment="1">
      <alignment horizontal="center" vertical="center"/>
    </xf>
    <xf numFmtId="0" fontId="2" fillId="8" borderId="0" xfId="0" applyFont="1" applyFill="1"/>
    <xf numFmtId="0" fontId="4" fillId="8" borderId="0" xfId="0" applyFont="1" applyFill="1"/>
    <xf numFmtId="0" fontId="1" fillId="4" borderId="11" xfId="0" applyFont="1" applyFill="1" applyBorder="1"/>
    <xf numFmtId="0" fontId="1" fillId="7" borderId="12" xfId="0" applyFont="1" applyFill="1" applyBorder="1"/>
    <xf numFmtId="0" fontId="22" fillId="8" borderId="0" xfId="0" applyFont="1" applyFill="1"/>
    <xf numFmtId="0" fontId="1" fillId="5" borderId="10" xfId="0" applyFont="1" applyFill="1" applyBorder="1"/>
    <xf numFmtId="0" fontId="1" fillId="5" borderId="6" xfId="0" applyFont="1" applyFill="1" applyBorder="1"/>
    <xf numFmtId="0" fontId="1" fillId="4" borderId="12" xfId="0" applyFont="1" applyFill="1" applyBorder="1"/>
    <xf numFmtId="0" fontId="3" fillId="2" borderId="6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/>
    </xf>
    <xf numFmtId="0" fontId="4" fillId="2" borderId="6" xfId="0" applyFont="1" applyFill="1" applyBorder="1"/>
    <xf numFmtId="0" fontId="0" fillId="10" borderId="0" xfId="0" applyFill="1"/>
    <xf numFmtId="0" fontId="4" fillId="10" borderId="0" xfId="0" applyFont="1" applyFill="1" applyAlignment="1">
      <alignment horizontal="center"/>
    </xf>
    <xf numFmtId="0" fontId="4" fillId="10" borderId="0" xfId="0" applyFont="1" applyFill="1"/>
    <xf numFmtId="0" fontId="10" fillId="10" borderId="0" xfId="0" applyFont="1" applyFill="1"/>
    <xf numFmtId="0" fontId="9" fillId="10" borderId="0" xfId="0" applyFont="1" applyFill="1"/>
    <xf numFmtId="0" fontId="9" fillId="10" borderId="0" xfId="0" applyFont="1" applyFill="1" applyAlignment="1">
      <alignment horizontal="center"/>
    </xf>
    <xf numFmtId="49" fontId="9" fillId="10" borderId="0" xfId="0" applyNumberFormat="1" applyFont="1" applyFill="1"/>
    <xf numFmtId="0" fontId="10" fillId="2" borderId="6" xfId="0" applyFont="1" applyFill="1" applyBorder="1" applyAlignment="1">
      <alignment horizontal="center" vertical="center"/>
    </xf>
    <xf numFmtId="0" fontId="10" fillId="2" borderId="9" xfId="0" applyFont="1" applyFill="1" applyBorder="1" applyAlignment="1">
      <alignment horizontal="center" vertical="center" wrapText="1"/>
    </xf>
    <xf numFmtId="49" fontId="10" fillId="2" borderId="9" xfId="0" applyNumberFormat="1" applyFont="1" applyFill="1" applyBorder="1" applyAlignment="1">
      <alignment horizontal="center" vertical="center" wrapText="1"/>
    </xf>
    <xf numFmtId="49" fontId="10" fillId="2" borderId="6" xfId="0" applyNumberFormat="1" applyFont="1" applyFill="1" applyBorder="1" applyAlignment="1">
      <alignment horizontal="center" vertical="center"/>
    </xf>
    <xf numFmtId="0" fontId="10" fillId="2" borderId="0" xfId="0" applyFont="1" applyFill="1"/>
    <xf numFmtId="0" fontId="10" fillId="2" borderId="6" xfId="1" applyFont="1" applyFill="1" applyBorder="1" applyAlignment="1">
      <alignment horizontal="center" vertical="center"/>
    </xf>
    <xf numFmtId="0" fontId="10" fillId="2" borderId="7" xfId="1" applyFont="1" applyFill="1" applyBorder="1" applyAlignment="1">
      <alignment horizontal="right" vertical="justify"/>
    </xf>
    <xf numFmtId="0" fontId="10" fillId="2" borderId="15" xfId="1" applyFont="1" applyFill="1" applyBorder="1" applyAlignment="1">
      <alignment horizontal="left" vertical="center" wrapText="1"/>
    </xf>
    <xf numFmtId="0" fontId="10" fillId="2" borderId="8" xfId="1" applyFont="1" applyFill="1" applyBorder="1" applyAlignment="1">
      <alignment horizontal="left" vertical="center"/>
    </xf>
    <xf numFmtId="187" fontId="10" fillId="2" borderId="6" xfId="1" applyNumberFormat="1" applyFont="1" applyFill="1" applyBorder="1" applyAlignment="1">
      <alignment horizontal="center" vertical="top"/>
    </xf>
    <xf numFmtId="0" fontId="10" fillId="2" borderId="10" xfId="1" applyFont="1" applyFill="1" applyBorder="1" applyAlignment="1">
      <alignment horizontal="center"/>
    </xf>
    <xf numFmtId="0" fontId="10" fillId="2" borderId="10" xfId="1" applyFont="1" applyFill="1" applyBorder="1" applyAlignment="1">
      <alignment horizontal="left"/>
    </xf>
    <xf numFmtId="0" fontId="10" fillId="2" borderId="5" xfId="0" applyFont="1" applyFill="1" applyBorder="1" applyAlignment="1">
      <alignment horizontal="center" vertical="center"/>
    </xf>
    <xf numFmtId="0" fontId="10" fillId="2" borderId="10" xfId="1" applyFont="1" applyFill="1" applyBorder="1" applyAlignment="1">
      <alignment horizontal="left" vertical="center"/>
    </xf>
    <xf numFmtId="0" fontId="10" fillId="2" borderId="10" xfId="1" applyFont="1" applyFill="1" applyBorder="1" applyAlignment="1">
      <alignment horizontal="center" vertical="center"/>
    </xf>
    <xf numFmtId="187" fontId="10" fillId="2" borderId="6" xfId="1" applyNumberFormat="1" applyFont="1" applyFill="1" applyBorder="1" applyAlignment="1">
      <alignment horizontal="center"/>
    </xf>
    <xf numFmtId="0" fontId="8" fillId="2" borderId="5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justify"/>
    </xf>
    <xf numFmtId="0" fontId="8" fillId="2" borderId="7" xfId="0" applyFont="1" applyFill="1" applyBorder="1" applyAlignment="1">
      <alignment horizontal="right" vertical="justify"/>
    </xf>
    <xf numFmtId="0" fontId="0" fillId="2" borderId="15" xfId="0" applyFill="1" applyBorder="1" applyAlignment="1">
      <alignment horizontal="left" vertical="top"/>
    </xf>
    <xf numFmtId="0" fontId="8" fillId="2" borderId="15" xfId="0" applyFont="1" applyFill="1" applyBorder="1" applyAlignment="1">
      <alignment vertical="justify"/>
    </xf>
    <xf numFmtId="0" fontId="8" fillId="2" borderId="6" xfId="0" applyFont="1" applyFill="1" applyBorder="1" applyAlignment="1">
      <alignment horizontal="justify" vertical="justify"/>
    </xf>
    <xf numFmtId="0" fontId="8" fillId="2" borderId="8" xfId="0" applyFont="1" applyFill="1" applyBorder="1" applyAlignment="1">
      <alignment vertical="justify"/>
    </xf>
    <xf numFmtId="0" fontId="8" fillId="2" borderId="8" xfId="0" applyFont="1" applyFill="1" applyBorder="1" applyAlignment="1">
      <alignment horizontal="justify" vertical="justify"/>
    </xf>
    <xf numFmtId="0" fontId="10" fillId="2" borderId="14" xfId="1" applyFont="1" applyFill="1" applyBorder="1" applyAlignment="1">
      <alignment horizontal="right" vertical="center"/>
    </xf>
    <xf numFmtId="0" fontId="4" fillId="10" borderId="0" xfId="0" applyFont="1" applyFill="1" applyAlignment="1">
      <alignment vertical="center"/>
    </xf>
    <xf numFmtId="0" fontId="10" fillId="10" borderId="0" xfId="0" applyFont="1" applyFill="1" applyAlignment="1">
      <alignment vertical="center"/>
    </xf>
    <xf numFmtId="0" fontId="4" fillId="2" borderId="0" xfId="0" applyFont="1" applyFill="1"/>
    <xf numFmtId="0" fontId="15" fillId="2" borderId="0" xfId="0" applyFont="1" applyFill="1" applyAlignment="1">
      <alignment horizontal="right"/>
    </xf>
    <xf numFmtId="0" fontId="4" fillId="2" borderId="0" xfId="0" applyFont="1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vertical="center"/>
    </xf>
    <xf numFmtId="0" fontId="10" fillId="2" borderId="0" xfId="0" applyFont="1" applyFill="1" applyAlignment="1">
      <alignment vertical="center"/>
    </xf>
    <xf numFmtId="0" fontId="10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15" fillId="2" borderId="6" xfId="0" applyFont="1" applyFill="1" applyBorder="1" applyAlignment="1">
      <alignment horizontal="center" vertical="center"/>
    </xf>
    <xf numFmtId="2" fontId="10" fillId="2" borderId="6" xfId="0" applyNumberFormat="1" applyFont="1" applyFill="1" applyBorder="1" applyAlignment="1">
      <alignment horizontal="center" vertical="center"/>
    </xf>
    <xf numFmtId="0" fontId="10" fillId="2" borderId="19" xfId="0" applyFont="1" applyFill="1" applyBorder="1"/>
    <xf numFmtId="0" fontId="10" fillId="2" borderId="20" xfId="0" applyFont="1" applyFill="1" applyBorder="1"/>
    <xf numFmtId="0" fontId="10" fillId="2" borderId="19" xfId="0" applyFont="1" applyFill="1" applyBorder="1" applyAlignment="1">
      <alignment vertical="center"/>
    </xf>
    <xf numFmtId="0" fontId="10" fillId="2" borderId="0" xfId="0" applyFont="1" applyFill="1" applyAlignment="1">
      <alignment horizontal="right" vertical="center"/>
    </xf>
    <xf numFmtId="0" fontId="10" fillId="2" borderId="20" xfId="0" applyFont="1" applyFill="1" applyBorder="1" applyAlignment="1">
      <alignment vertical="center"/>
    </xf>
    <xf numFmtId="0" fontId="15" fillId="2" borderId="19" xfId="0" applyFont="1" applyFill="1" applyBorder="1" applyAlignment="1">
      <alignment vertical="center"/>
    </xf>
    <xf numFmtId="0" fontId="18" fillId="2" borderId="0" xfId="0" applyFont="1" applyFill="1" applyAlignment="1">
      <alignment horizontal="right" vertical="center"/>
    </xf>
    <xf numFmtId="0" fontId="18" fillId="2" borderId="0" xfId="0" applyFont="1" applyFill="1" applyAlignment="1">
      <alignment vertical="center"/>
    </xf>
    <xf numFmtId="0" fontId="10" fillId="2" borderId="16" xfId="0" applyFont="1" applyFill="1" applyBorder="1" applyAlignment="1">
      <alignment vertical="center"/>
    </xf>
    <xf numFmtId="0" fontId="10" fillId="2" borderId="3" xfId="0" applyFont="1" applyFill="1" applyBorder="1" applyAlignment="1">
      <alignment vertical="center"/>
    </xf>
    <xf numFmtId="0" fontId="10" fillId="2" borderId="4" xfId="0" applyFont="1" applyFill="1" applyBorder="1" applyAlignment="1">
      <alignment vertical="center"/>
    </xf>
    <xf numFmtId="0" fontId="3" fillId="2" borderId="0" xfId="0" applyFont="1" applyFill="1"/>
    <xf numFmtId="0" fontId="3" fillId="2" borderId="0" xfId="0" applyFont="1" applyFill="1" applyAlignment="1">
      <alignment horizontal="center"/>
    </xf>
    <xf numFmtId="0" fontId="4" fillId="2" borderId="0" xfId="0" applyFont="1" applyFill="1" applyAlignment="1">
      <alignment horizontal="left"/>
    </xf>
    <xf numFmtId="188" fontId="4" fillId="2" borderId="6" xfId="0" applyNumberFormat="1" applyFont="1" applyFill="1" applyBorder="1" applyAlignment="1">
      <alignment horizontal="center" vertical="center"/>
    </xf>
    <xf numFmtId="188" fontId="4" fillId="2" borderId="7" xfId="0" applyNumberFormat="1" applyFont="1" applyFill="1" applyBorder="1" applyAlignment="1">
      <alignment horizontal="center" vertical="center"/>
    </xf>
    <xf numFmtId="188" fontId="4" fillId="2" borderId="7" xfId="0" applyNumberFormat="1" applyFont="1" applyFill="1" applyBorder="1" applyAlignment="1">
      <alignment vertical="center"/>
    </xf>
    <xf numFmtId="188" fontId="4" fillId="2" borderId="15" xfId="0" applyNumberFormat="1" applyFont="1" applyFill="1" applyBorder="1" applyAlignment="1">
      <alignment vertical="center"/>
    </xf>
    <xf numFmtId="188" fontId="11" fillId="2" borderId="8" xfId="0" applyNumberFormat="1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4" fillId="11" borderId="0" xfId="0" applyFont="1" applyFill="1" applyAlignment="1">
      <alignment horizontal="center" vertical="center"/>
    </xf>
    <xf numFmtId="0" fontId="4" fillId="11" borderId="0" xfId="0" applyFont="1" applyFill="1"/>
    <xf numFmtId="0" fontId="20" fillId="11" borderId="0" xfId="0" applyFont="1" applyFill="1"/>
    <xf numFmtId="0" fontId="4" fillId="11" borderId="0" xfId="0" applyFont="1" applyFill="1" applyAlignment="1">
      <alignment vertical="center"/>
    </xf>
    <xf numFmtId="0" fontId="20" fillId="11" borderId="0" xfId="0" applyFont="1" applyFill="1" applyAlignment="1">
      <alignment vertical="center"/>
    </xf>
    <xf numFmtId="0" fontId="11" fillId="11" borderId="0" xfId="0" applyFont="1" applyFill="1" applyAlignment="1">
      <alignment horizontal="center" vertical="center" wrapText="1"/>
    </xf>
    <xf numFmtId="0" fontId="4" fillId="11" borderId="0" xfId="0" applyFont="1" applyFill="1" applyAlignment="1">
      <alignment horizontal="center"/>
    </xf>
    <xf numFmtId="0" fontId="23" fillId="11" borderId="0" xfId="0" applyFont="1" applyFill="1"/>
    <xf numFmtId="0" fontId="23" fillId="11" borderId="0" xfId="0" applyFont="1" applyFill="1" applyAlignment="1">
      <alignment horizontal="center"/>
    </xf>
    <xf numFmtId="0" fontId="23" fillId="11" borderId="0" xfId="0" applyFont="1" applyFill="1" applyAlignment="1">
      <alignment vertical="center"/>
    </xf>
    <xf numFmtId="188" fontId="4" fillId="2" borderId="8" xfId="0" applyNumberFormat="1" applyFont="1" applyFill="1" applyBorder="1" applyAlignment="1">
      <alignment vertical="center"/>
    </xf>
    <xf numFmtId="0" fontId="24" fillId="11" borderId="0" xfId="0" applyFont="1" applyFill="1"/>
    <xf numFmtId="0" fontId="24" fillId="11" borderId="0" xfId="0" applyFont="1" applyFill="1" applyAlignment="1">
      <alignment vertical="center"/>
    </xf>
    <xf numFmtId="0" fontId="25" fillId="11" borderId="0" xfId="0" applyFont="1" applyFill="1" applyAlignment="1">
      <alignment horizontal="center" vertical="justify"/>
    </xf>
    <xf numFmtId="0" fontId="26" fillId="11" borderId="0" xfId="0" applyFont="1" applyFill="1" applyAlignment="1">
      <alignment horizontal="center" vertical="justify"/>
    </xf>
    <xf numFmtId="0" fontId="26" fillId="11" borderId="0" xfId="0" applyFont="1" applyFill="1" applyAlignment="1">
      <alignment vertical="justify"/>
    </xf>
    <xf numFmtId="0" fontId="25" fillId="11" borderId="0" xfId="0" applyFont="1" applyFill="1" applyAlignment="1">
      <alignment horizontal="right" vertical="justify"/>
    </xf>
    <xf numFmtId="0" fontId="14" fillId="6" borderId="17" xfId="0" applyFont="1" applyFill="1" applyBorder="1" applyAlignment="1">
      <alignment horizontal="center" vertical="center" wrapText="1"/>
    </xf>
    <xf numFmtId="0" fontId="12" fillId="6" borderId="6" xfId="0" applyFont="1" applyFill="1" applyBorder="1" applyAlignment="1">
      <alignment horizontal="center" vertical="center" wrapText="1"/>
    </xf>
    <xf numFmtId="0" fontId="14" fillId="6" borderId="16" xfId="0" applyFont="1" applyFill="1" applyBorder="1" applyAlignment="1">
      <alignment horizontal="left" vertical="center"/>
    </xf>
    <xf numFmtId="0" fontId="14" fillId="6" borderId="3" xfId="0" applyFont="1" applyFill="1" applyBorder="1" applyAlignment="1">
      <alignment horizontal="center" vertical="center"/>
    </xf>
    <xf numFmtId="0" fontId="14" fillId="6" borderId="4" xfId="0" applyFont="1" applyFill="1" applyBorder="1" applyAlignment="1">
      <alignment horizontal="center" vertical="center"/>
    </xf>
    <xf numFmtId="0" fontId="27" fillId="11" borderId="0" xfId="0" applyFont="1" applyFill="1" applyAlignment="1">
      <alignment horizontal="left" vertical="center" wrapText="1" indent="1"/>
    </xf>
    <xf numFmtId="0" fontId="3" fillId="2" borderId="0" xfId="0" applyFont="1" applyFill="1" applyAlignment="1">
      <alignment horizontal="left" vertical="top"/>
    </xf>
    <xf numFmtId="0" fontId="14" fillId="6" borderId="3" xfId="0" applyFont="1" applyFill="1" applyBorder="1" applyAlignment="1">
      <alignment horizontal="left" vertical="center"/>
    </xf>
    <xf numFmtId="0" fontId="4" fillId="6" borderId="3" xfId="0" applyFont="1" applyFill="1" applyBorder="1"/>
    <xf numFmtId="0" fontId="4" fillId="6" borderId="4" xfId="0" applyFont="1" applyFill="1" applyBorder="1"/>
    <xf numFmtId="0" fontId="4" fillId="3" borderId="8" xfId="0" applyFont="1" applyFill="1" applyBorder="1" applyAlignment="1">
      <alignment horizontal="center" vertical="center"/>
    </xf>
    <xf numFmtId="0" fontId="16" fillId="3" borderId="6" xfId="0" applyFont="1" applyFill="1" applyBorder="1" applyAlignment="1">
      <alignment horizontal="center" vertical="center"/>
    </xf>
    <xf numFmtId="1" fontId="12" fillId="3" borderId="6" xfId="0" applyNumberFormat="1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vertical="center"/>
    </xf>
    <xf numFmtId="0" fontId="4" fillId="12" borderId="8" xfId="0" applyFont="1" applyFill="1" applyBorder="1" applyAlignment="1">
      <alignment horizontal="center" vertical="center"/>
    </xf>
    <xf numFmtId="0" fontId="4" fillId="12" borderId="6" xfId="0" applyFont="1" applyFill="1" applyBorder="1" applyAlignment="1">
      <alignment horizontal="center" vertical="center"/>
    </xf>
    <xf numFmtId="0" fontId="14" fillId="9" borderId="6" xfId="0" applyFont="1" applyFill="1" applyBorder="1" applyAlignment="1">
      <alignment horizontal="center" vertical="center" wrapText="1"/>
    </xf>
    <xf numFmtId="0" fontId="28" fillId="9" borderId="9" xfId="0" applyFont="1" applyFill="1" applyBorder="1" applyAlignment="1">
      <alignment horizontal="center" vertical="center" wrapText="1"/>
    </xf>
    <xf numFmtId="188" fontId="4" fillId="2" borderId="5" xfId="0" applyNumberFormat="1" applyFont="1" applyFill="1" applyBorder="1" applyAlignment="1">
      <alignment horizontal="center" vertical="center"/>
    </xf>
    <xf numFmtId="188" fontId="4" fillId="2" borderId="16" xfId="0" applyNumberFormat="1" applyFont="1" applyFill="1" applyBorder="1" applyAlignment="1">
      <alignment horizontal="center" vertical="center"/>
    </xf>
    <xf numFmtId="188" fontId="4" fillId="2" borderId="16" xfId="0" applyNumberFormat="1" applyFont="1" applyFill="1" applyBorder="1" applyAlignment="1">
      <alignment vertical="center"/>
    </xf>
    <xf numFmtId="188" fontId="4" fillId="2" borderId="3" xfId="0" applyNumberFormat="1" applyFont="1" applyFill="1" applyBorder="1" applyAlignment="1">
      <alignment vertical="center"/>
    </xf>
    <xf numFmtId="0" fontId="13" fillId="9" borderId="6" xfId="0" applyFont="1" applyFill="1" applyBorder="1" applyAlignment="1">
      <alignment horizontal="center" vertical="center" wrapText="1"/>
    </xf>
    <xf numFmtId="0" fontId="12" fillId="9" borderId="6" xfId="0" applyFont="1" applyFill="1" applyBorder="1" applyAlignment="1">
      <alignment horizontal="center" vertical="center" wrapText="1"/>
    </xf>
    <xf numFmtId="0" fontId="12" fillId="9" borderId="6" xfId="0" applyFont="1" applyFill="1" applyBorder="1" applyAlignment="1">
      <alignment horizontal="center"/>
    </xf>
    <xf numFmtId="0" fontId="12" fillId="9" borderId="6" xfId="0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/>
    </xf>
    <xf numFmtId="0" fontId="12" fillId="2" borderId="0" xfId="0" applyFont="1" applyFill="1"/>
    <xf numFmtId="188" fontId="29" fillId="2" borderId="7" xfId="0" applyNumberFormat="1" applyFont="1" applyFill="1" applyBorder="1" applyAlignment="1">
      <alignment horizontal="center" vertical="center"/>
    </xf>
    <xf numFmtId="0" fontId="29" fillId="11" borderId="0" xfId="0" applyFont="1" applyFill="1" applyAlignment="1">
      <alignment horizontal="center" vertical="center"/>
    </xf>
    <xf numFmtId="0" fontId="29" fillId="11" borderId="0" xfId="0" applyFont="1" applyFill="1" applyAlignment="1">
      <alignment horizontal="center"/>
    </xf>
    <xf numFmtId="0" fontId="12" fillId="13" borderId="9" xfId="0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center" vertical="center" wrapText="1"/>
    </xf>
    <xf numFmtId="0" fontId="21" fillId="9" borderId="6" xfId="0" applyFont="1" applyFill="1" applyBorder="1" applyAlignment="1">
      <alignment horizontal="center" wrapText="1"/>
    </xf>
    <xf numFmtId="0" fontId="12" fillId="9" borderId="9" xfId="0" applyFont="1" applyFill="1" applyBorder="1" applyAlignment="1">
      <alignment horizontal="center" vertical="center"/>
    </xf>
    <xf numFmtId="0" fontId="31" fillId="11" borderId="0" xfId="0" applyFont="1" applyFill="1"/>
    <xf numFmtId="0" fontId="31" fillId="11" borderId="0" xfId="0" applyFont="1" applyFill="1" applyAlignment="1">
      <alignment vertical="center"/>
    </xf>
    <xf numFmtId="0" fontId="13" fillId="9" borderId="6" xfId="0" applyFont="1" applyFill="1" applyBorder="1" applyAlignment="1">
      <alignment horizontal="center" vertical="center"/>
    </xf>
    <xf numFmtId="0" fontId="13" fillId="13" borderId="6" xfId="0" applyFont="1" applyFill="1" applyBorder="1" applyAlignment="1">
      <alignment horizontal="center" vertical="center"/>
    </xf>
    <xf numFmtId="0" fontId="19" fillId="5" borderId="6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vertical="center"/>
    </xf>
    <xf numFmtId="0" fontId="23" fillId="11" borderId="0" xfId="0" applyFont="1" applyFill="1" applyAlignment="1">
      <alignment horizontal="center" vertical="center"/>
    </xf>
    <xf numFmtId="1" fontId="4" fillId="2" borderId="6" xfId="0" applyNumberFormat="1" applyFont="1" applyFill="1" applyBorder="1" applyAlignment="1">
      <alignment horizontal="center" vertical="center"/>
    </xf>
    <xf numFmtId="0" fontId="3" fillId="2" borderId="3" xfId="0" applyFont="1" applyFill="1" applyBorder="1" applyAlignment="1">
      <alignment vertical="center"/>
    </xf>
    <xf numFmtId="0" fontId="3" fillId="2" borderId="0" xfId="0" applyFont="1" applyFill="1" applyAlignment="1">
      <alignment horizontal="right" vertical="center"/>
    </xf>
    <xf numFmtId="0" fontId="1" fillId="3" borderId="21" xfId="0" applyFont="1" applyFill="1" applyBorder="1"/>
    <xf numFmtId="0" fontId="1" fillId="7" borderId="21" xfId="0" applyFont="1" applyFill="1" applyBorder="1"/>
    <xf numFmtId="0" fontId="3" fillId="3" borderId="21" xfId="0" applyFont="1" applyFill="1" applyBorder="1"/>
    <xf numFmtId="0" fontId="1" fillId="3" borderId="7" xfId="0" applyFont="1" applyFill="1" applyBorder="1" applyAlignment="1">
      <alignment horizontal="left"/>
    </xf>
    <xf numFmtId="0" fontId="1" fillId="3" borderId="15" xfId="0" applyFont="1" applyFill="1" applyBorder="1"/>
    <xf numFmtId="0" fontId="3" fillId="3" borderId="8" xfId="0" applyFont="1" applyFill="1" applyBorder="1" applyAlignment="1">
      <alignment horizontal="left"/>
    </xf>
    <xf numFmtId="0" fontId="1" fillId="5" borderId="22" xfId="0" applyFont="1" applyFill="1" applyBorder="1"/>
    <xf numFmtId="0" fontId="33" fillId="11" borderId="0" xfId="0" applyFont="1" applyFill="1" applyAlignment="1">
      <alignment horizontal="center" vertical="center"/>
    </xf>
    <xf numFmtId="189" fontId="10" fillId="2" borderId="6" xfId="1" applyNumberFormat="1" applyFont="1" applyFill="1" applyBorder="1" applyAlignment="1">
      <alignment horizontal="center" vertical="top"/>
    </xf>
    <xf numFmtId="189" fontId="9" fillId="2" borderId="6" xfId="0" applyNumberFormat="1" applyFont="1" applyFill="1" applyBorder="1" applyAlignment="1">
      <alignment horizontal="center"/>
    </xf>
    <xf numFmtId="0" fontId="34" fillId="5" borderId="10" xfId="0" applyFont="1" applyFill="1" applyBorder="1"/>
    <xf numFmtId="0" fontId="35" fillId="5" borderId="8" xfId="0" applyFont="1" applyFill="1" applyBorder="1" applyAlignment="1">
      <alignment horizontal="center"/>
    </xf>
    <xf numFmtId="0" fontId="34" fillId="5" borderId="6" xfId="0" applyFont="1" applyFill="1" applyBorder="1"/>
    <xf numFmtId="0" fontId="3" fillId="2" borderId="6" xfId="0" applyFont="1" applyFill="1" applyBorder="1" applyAlignment="1">
      <alignment horizontal="center" vertical="center" wrapText="1"/>
    </xf>
    <xf numFmtId="0" fontId="17" fillId="9" borderId="6" xfId="0" applyFont="1" applyFill="1" applyBorder="1" applyAlignment="1">
      <alignment horizontal="center" vertical="center"/>
    </xf>
    <xf numFmtId="0" fontId="36" fillId="11" borderId="0" xfId="0" applyFont="1" applyFill="1"/>
    <xf numFmtId="0" fontId="36" fillId="11" borderId="0" xfId="0" applyFont="1" applyFill="1" applyAlignment="1">
      <alignment vertical="center"/>
    </xf>
    <xf numFmtId="0" fontId="4" fillId="0" borderId="23" xfId="0" applyFont="1" applyBorder="1" applyAlignment="1">
      <alignment horizontal="center" vertical="center"/>
    </xf>
    <xf numFmtId="0" fontId="4" fillId="0" borderId="24" xfId="0" applyFont="1" applyBorder="1" applyAlignment="1">
      <alignment horizontal="right" vertical="center"/>
    </xf>
    <xf numFmtId="0" fontId="4" fillId="0" borderId="25" xfId="0" applyFont="1" applyBorder="1" applyAlignment="1">
      <alignment horizontal="left" vertical="center" wrapText="1"/>
    </xf>
    <xf numFmtId="0" fontId="4" fillId="0" borderId="26" xfId="0" applyFont="1" applyBorder="1" applyAlignment="1">
      <alignment horizontal="left" vertical="center"/>
    </xf>
    <xf numFmtId="187" fontId="4" fillId="0" borderId="23" xfId="0" applyNumberFormat="1" applyFont="1" applyBorder="1" applyAlignment="1">
      <alignment horizontal="center" vertical="top"/>
    </xf>
    <xf numFmtId="190" fontId="4" fillId="0" borderId="23" xfId="0" applyNumberFormat="1" applyFont="1" applyBorder="1" applyAlignment="1">
      <alignment horizontal="center" vertical="top"/>
    </xf>
    <xf numFmtId="0" fontId="4" fillId="0" borderId="27" xfId="0" applyFont="1" applyBorder="1" applyAlignment="1">
      <alignment horizontal="center" vertical="center"/>
    </xf>
    <xf numFmtId="187" fontId="4" fillId="0" borderId="23" xfId="0" applyNumberFormat="1" applyFont="1" applyBorder="1" applyAlignment="1">
      <alignment horizontal="center"/>
    </xf>
    <xf numFmtId="0" fontId="4" fillId="0" borderId="28" xfId="0" applyFont="1" applyBorder="1" applyAlignment="1">
      <alignment horizontal="left" vertical="center" wrapText="1"/>
    </xf>
    <xf numFmtId="0" fontId="4" fillId="0" borderId="29" xfId="0" applyFont="1" applyBorder="1" applyAlignment="1">
      <alignment horizontal="left" vertical="center"/>
    </xf>
    <xf numFmtId="0" fontId="4" fillId="0" borderId="24" xfId="0" applyFont="1" applyBorder="1" applyAlignment="1">
      <alignment horizontal="center"/>
    </xf>
    <xf numFmtId="0" fontId="4" fillId="0" borderId="25" xfId="0" applyFont="1" applyBorder="1" applyAlignment="1">
      <alignment horizontal="left" vertical="center"/>
    </xf>
    <xf numFmtId="0" fontId="4" fillId="0" borderId="30" xfId="0" applyFont="1" applyBorder="1" applyAlignment="1">
      <alignment horizontal="left" vertical="center" wrapText="1"/>
    </xf>
    <xf numFmtId="0" fontId="4" fillId="0" borderId="31" xfId="0" applyFont="1" applyBorder="1" applyAlignment="1">
      <alignment horizontal="left" vertical="center"/>
    </xf>
    <xf numFmtId="1" fontId="4" fillId="5" borderId="8" xfId="0" applyNumberFormat="1" applyFont="1" applyFill="1" applyBorder="1" applyAlignment="1">
      <alignment horizontal="center" vertical="center"/>
    </xf>
    <xf numFmtId="0" fontId="37" fillId="9" borderId="6" xfId="0" applyFont="1" applyFill="1" applyBorder="1" applyAlignment="1">
      <alignment horizontal="center" vertical="center"/>
    </xf>
    <xf numFmtId="0" fontId="38" fillId="9" borderId="6" xfId="0" applyFont="1" applyFill="1" applyBorder="1" applyAlignment="1">
      <alignment horizontal="center" vertical="center"/>
    </xf>
    <xf numFmtId="0" fontId="37" fillId="9" borderId="9" xfId="0" applyFont="1" applyFill="1" applyBorder="1" applyAlignment="1">
      <alignment horizontal="center" vertical="center"/>
    </xf>
    <xf numFmtId="0" fontId="1" fillId="4" borderId="10" xfId="0" applyFont="1" applyFill="1" applyBorder="1" applyAlignment="1">
      <alignment horizontal="center"/>
    </xf>
    <xf numFmtId="0" fontId="6" fillId="9" borderId="0" xfId="0" applyFont="1" applyFill="1" applyAlignment="1">
      <alignment horizontal="center"/>
    </xf>
    <xf numFmtId="0" fontId="9" fillId="2" borderId="0" xfId="1" applyFont="1" applyFill="1" applyAlignment="1">
      <alignment horizontal="center" vertical="justify"/>
    </xf>
    <xf numFmtId="0" fontId="10" fillId="2" borderId="0" xfId="1" applyFont="1" applyFill="1" applyAlignment="1">
      <alignment horizontal="center" vertical="justify"/>
    </xf>
    <xf numFmtId="0" fontId="10" fillId="2" borderId="6" xfId="0" applyFont="1" applyFill="1" applyBorder="1" applyAlignment="1">
      <alignment horizontal="center" vertical="center"/>
    </xf>
    <xf numFmtId="0" fontId="10" fillId="2" borderId="7" xfId="0" applyFont="1" applyFill="1" applyBorder="1" applyAlignment="1">
      <alignment horizontal="right" vertical="center"/>
    </xf>
    <xf numFmtId="0" fontId="10" fillId="2" borderId="8" xfId="0" applyFont="1" applyFill="1" applyBorder="1" applyAlignment="1">
      <alignment horizontal="right" vertical="center"/>
    </xf>
    <xf numFmtId="2" fontId="10" fillId="2" borderId="7" xfId="0" applyNumberFormat="1" applyFont="1" applyFill="1" applyBorder="1" applyAlignment="1">
      <alignment horizontal="center" vertical="center"/>
    </xf>
    <xf numFmtId="0" fontId="10" fillId="2" borderId="8" xfId="0" applyFont="1" applyFill="1" applyBorder="1" applyAlignment="1">
      <alignment horizontal="center" vertical="center"/>
    </xf>
    <xf numFmtId="2" fontId="10" fillId="2" borderId="8" xfId="0" applyNumberFormat="1" applyFont="1" applyFill="1" applyBorder="1" applyAlignment="1">
      <alignment horizontal="center" vertical="center"/>
    </xf>
    <xf numFmtId="0" fontId="15" fillId="2" borderId="6" xfId="0" applyFont="1" applyFill="1" applyBorder="1" applyAlignment="1">
      <alignment horizontal="center" vertical="center"/>
    </xf>
    <xf numFmtId="0" fontId="10" fillId="2" borderId="6" xfId="0" applyFont="1" applyFill="1" applyBorder="1" applyAlignment="1">
      <alignment horizontal="right" vertical="center"/>
    </xf>
    <xf numFmtId="2" fontId="10" fillId="2" borderId="6" xfId="0" applyNumberFormat="1" applyFont="1" applyFill="1" applyBorder="1" applyAlignment="1">
      <alignment horizontal="center" vertical="center"/>
    </xf>
    <xf numFmtId="0" fontId="10" fillId="2" borderId="7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horizontal="right" vertical="center"/>
    </xf>
    <xf numFmtId="0" fontId="15" fillId="2" borderId="0" xfId="0" applyFont="1" applyFill="1" applyAlignment="1">
      <alignment horizontal="left" vertical="center"/>
    </xf>
    <xf numFmtId="0" fontId="15" fillId="2" borderId="0" xfId="0" applyFont="1" applyFill="1" applyAlignment="1">
      <alignment horizontal="center" vertical="center"/>
    </xf>
    <xf numFmtId="0" fontId="15" fillId="2" borderId="7" xfId="0" applyFont="1" applyFill="1" applyBorder="1" applyAlignment="1">
      <alignment horizontal="center" vertical="center"/>
    </xf>
    <xf numFmtId="0" fontId="15" fillId="2" borderId="15" xfId="0" applyFont="1" applyFill="1" applyBorder="1" applyAlignment="1">
      <alignment horizontal="center" vertical="center"/>
    </xf>
    <xf numFmtId="0" fontId="15" fillId="2" borderId="8" xfId="0" applyFont="1" applyFill="1" applyBorder="1" applyAlignment="1">
      <alignment horizontal="center" vertical="center"/>
    </xf>
    <xf numFmtId="0" fontId="15" fillId="2" borderId="18" xfId="0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 wrapText="1"/>
    </xf>
    <xf numFmtId="0" fontId="15" fillId="2" borderId="19" xfId="0" applyFont="1" applyFill="1" applyBorder="1" applyAlignment="1">
      <alignment horizontal="center" vertical="center" wrapText="1"/>
    </xf>
    <xf numFmtId="0" fontId="15" fillId="2" borderId="20" xfId="0" applyFont="1" applyFill="1" applyBorder="1" applyAlignment="1">
      <alignment horizontal="center" vertical="center" wrapText="1"/>
    </xf>
    <xf numFmtId="0" fontId="15" fillId="2" borderId="16" xfId="0" applyFont="1" applyFill="1" applyBorder="1" applyAlignment="1">
      <alignment horizontal="center" vertical="center" wrapText="1"/>
    </xf>
    <xf numFmtId="0" fontId="15" fillId="2" borderId="4" xfId="0" applyFont="1" applyFill="1" applyBorder="1" applyAlignment="1">
      <alignment horizontal="center" vertical="center" wrapText="1"/>
    </xf>
    <xf numFmtId="0" fontId="10" fillId="2" borderId="19" xfId="0" applyFont="1" applyFill="1" applyBorder="1" applyAlignment="1">
      <alignment horizontal="center" vertical="center"/>
    </xf>
    <xf numFmtId="0" fontId="10" fillId="2" borderId="20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 wrapText="1"/>
    </xf>
    <xf numFmtId="0" fontId="3" fillId="2" borderId="15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6" borderId="7" xfId="0" applyFont="1" applyFill="1" applyBorder="1" applyAlignment="1">
      <alignment horizontal="center" vertical="center" wrapText="1"/>
    </xf>
    <xf numFmtId="0" fontId="3" fillId="6" borderId="15" xfId="0" applyFont="1" applyFill="1" applyBorder="1" applyAlignment="1">
      <alignment horizontal="center" vertical="center" wrapText="1"/>
    </xf>
    <xf numFmtId="0" fontId="3" fillId="6" borderId="8" xfId="0" applyFont="1" applyFill="1" applyBorder="1" applyAlignment="1">
      <alignment horizontal="center" vertical="center" wrapText="1"/>
    </xf>
    <xf numFmtId="0" fontId="30" fillId="2" borderId="7" xfId="0" applyFont="1" applyFill="1" applyBorder="1" applyAlignment="1">
      <alignment horizontal="left" vertical="center" wrapText="1"/>
    </xf>
    <xf numFmtId="0" fontId="30" fillId="2" borderId="15" xfId="0" applyFont="1" applyFill="1" applyBorder="1" applyAlignment="1">
      <alignment horizontal="left" vertical="center" wrapText="1"/>
    </xf>
    <xf numFmtId="0" fontId="30" fillId="2" borderId="8" xfId="0" applyFont="1" applyFill="1" applyBorder="1" applyAlignment="1">
      <alignment horizontal="left" vertical="center" wrapText="1"/>
    </xf>
    <xf numFmtId="0" fontId="4" fillId="2" borderId="0" xfId="0" applyFont="1" applyFill="1" applyAlignment="1">
      <alignment horizontal="left"/>
    </xf>
    <xf numFmtId="0" fontId="3" fillId="9" borderId="9" xfId="0" applyFont="1" applyFill="1" applyBorder="1" applyAlignment="1">
      <alignment horizontal="center" vertical="center" wrapText="1"/>
    </xf>
    <xf numFmtId="0" fontId="3" fillId="9" borderId="17" xfId="0" applyFont="1" applyFill="1" applyBorder="1" applyAlignment="1">
      <alignment horizontal="center" vertical="center" wrapText="1"/>
    </xf>
    <xf numFmtId="0" fontId="3" fillId="9" borderId="5" xfId="0" applyFont="1" applyFill="1" applyBorder="1" applyAlignment="1">
      <alignment horizontal="center" vertical="center" wrapText="1"/>
    </xf>
    <xf numFmtId="0" fontId="14" fillId="9" borderId="9" xfId="0" applyFont="1" applyFill="1" applyBorder="1" applyAlignment="1">
      <alignment horizontal="center" vertical="center" wrapText="1"/>
    </xf>
    <xf numFmtId="0" fontId="14" fillId="9" borderId="17" xfId="0" applyFont="1" applyFill="1" applyBorder="1" applyAlignment="1">
      <alignment horizontal="center" vertical="center" wrapText="1"/>
    </xf>
    <xf numFmtId="0" fontId="14" fillId="9" borderId="5" xfId="0" applyFont="1" applyFill="1" applyBorder="1" applyAlignment="1">
      <alignment horizontal="center" vertical="center" wrapText="1"/>
    </xf>
    <xf numFmtId="0" fontId="3" fillId="9" borderId="18" xfId="0" applyFont="1" applyFill="1" applyBorder="1" applyAlignment="1">
      <alignment horizontal="center" vertical="center" wrapText="1"/>
    </xf>
    <xf numFmtId="0" fontId="3" fillId="9" borderId="1" xfId="0" applyFont="1" applyFill="1" applyBorder="1" applyAlignment="1">
      <alignment horizontal="center" vertical="center" wrapText="1"/>
    </xf>
    <xf numFmtId="0" fontId="3" fillId="9" borderId="2" xfId="0" applyFont="1" applyFill="1" applyBorder="1" applyAlignment="1">
      <alignment horizontal="center" vertical="center" wrapText="1"/>
    </xf>
    <xf numFmtId="0" fontId="3" fillId="9" borderId="19" xfId="0" applyFont="1" applyFill="1" applyBorder="1" applyAlignment="1">
      <alignment horizontal="center" vertical="center" wrapText="1"/>
    </xf>
    <xf numFmtId="0" fontId="3" fillId="9" borderId="0" xfId="0" applyFont="1" applyFill="1" applyAlignment="1">
      <alignment horizontal="center" vertical="center" wrapText="1"/>
    </xf>
    <xf numFmtId="0" fontId="3" fillId="9" borderId="20" xfId="0" applyFont="1" applyFill="1" applyBorder="1" applyAlignment="1">
      <alignment horizontal="center" vertical="center" wrapText="1"/>
    </xf>
    <xf numFmtId="0" fontId="3" fillId="9" borderId="16" xfId="0" applyFont="1" applyFill="1" applyBorder="1" applyAlignment="1">
      <alignment horizontal="center" vertical="center" wrapText="1"/>
    </xf>
    <xf numFmtId="0" fontId="3" fillId="9" borderId="3" xfId="0" applyFont="1" applyFill="1" applyBorder="1" applyAlignment="1">
      <alignment horizontal="center" vertical="center" wrapText="1"/>
    </xf>
    <xf numFmtId="0" fontId="3" fillId="9" borderId="4" xfId="0" applyFont="1" applyFill="1" applyBorder="1" applyAlignment="1">
      <alignment horizontal="center" vertical="center" wrapText="1"/>
    </xf>
    <xf numFmtId="0" fontId="3" fillId="9" borderId="7" xfId="0" applyFont="1" applyFill="1" applyBorder="1" applyAlignment="1">
      <alignment horizontal="center" vertical="center"/>
    </xf>
    <xf numFmtId="0" fontId="3" fillId="9" borderId="15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12" fillId="3" borderId="6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/>
    </xf>
    <xf numFmtId="0" fontId="3" fillId="5" borderId="7" xfId="0" applyFont="1" applyFill="1" applyBorder="1" applyAlignment="1">
      <alignment horizontal="center" vertical="center"/>
    </xf>
    <xf numFmtId="0" fontId="3" fillId="5" borderId="15" xfId="0" applyFont="1" applyFill="1" applyBorder="1" applyAlignment="1">
      <alignment horizontal="center" vertical="center"/>
    </xf>
    <xf numFmtId="0" fontId="12" fillId="3" borderId="6" xfId="0" applyFont="1" applyFill="1" applyBorder="1" applyAlignment="1">
      <alignment horizontal="center" vertical="center"/>
    </xf>
    <xf numFmtId="0" fontId="12" fillId="3" borderId="18" xfId="0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16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center" vertical="center"/>
    </xf>
    <xf numFmtId="0" fontId="12" fillId="3" borderId="9" xfId="0" applyFont="1" applyFill="1" applyBorder="1" applyAlignment="1">
      <alignment horizontal="center" vertical="center" wrapText="1"/>
    </xf>
    <xf numFmtId="0" fontId="12" fillId="3" borderId="5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/>
    </xf>
    <xf numFmtId="0" fontId="3" fillId="2" borderId="3" xfId="0" applyFont="1" applyFill="1" applyBorder="1" applyAlignment="1">
      <alignment vertical="center"/>
    </xf>
    <xf numFmtId="0" fontId="30" fillId="5" borderId="6" xfId="0" applyFont="1" applyFill="1" applyBorder="1" applyAlignment="1">
      <alignment horizontal="center" vertical="center" wrapText="1"/>
    </xf>
    <xf numFmtId="0" fontId="3" fillId="9" borderId="6" xfId="0" applyFont="1" applyFill="1" applyBorder="1" applyAlignment="1">
      <alignment horizontal="center" vertical="center" wrapText="1"/>
    </xf>
    <xf numFmtId="0" fontId="13" fillId="9" borderId="6" xfId="0" applyFont="1" applyFill="1" applyBorder="1" applyAlignment="1">
      <alignment horizontal="center" vertical="center" wrapText="1"/>
    </xf>
    <xf numFmtId="0" fontId="12" fillId="9" borderId="6" xfId="0" applyFont="1" applyFill="1" applyBorder="1" applyAlignment="1">
      <alignment horizontal="center" vertical="center" wrapText="1"/>
    </xf>
    <xf numFmtId="0" fontId="12" fillId="9" borderId="6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 wrapText="1"/>
    </xf>
    <xf numFmtId="0" fontId="32" fillId="11" borderId="0" xfId="0" applyFont="1" applyFill="1" applyAlignment="1">
      <alignment horizontal="center" vertical="center" wrapText="1"/>
    </xf>
    <xf numFmtId="0" fontId="3" fillId="9" borderId="6" xfId="0" applyFont="1" applyFill="1" applyBorder="1" applyAlignment="1">
      <alignment horizontal="center" vertical="center"/>
    </xf>
    <xf numFmtId="0" fontId="13" fillId="13" borderId="2" xfId="0" applyFont="1" applyFill="1" applyBorder="1" applyAlignment="1">
      <alignment horizontal="center" vertical="center" wrapText="1"/>
    </xf>
    <xf numFmtId="0" fontId="13" fillId="13" borderId="20" xfId="0" applyFont="1" applyFill="1" applyBorder="1" applyAlignment="1">
      <alignment horizontal="center" vertical="center" wrapText="1"/>
    </xf>
    <xf numFmtId="0" fontId="13" fillId="13" borderId="4" xfId="0" applyFont="1" applyFill="1" applyBorder="1" applyAlignment="1">
      <alignment horizontal="center" vertical="center" wrapText="1"/>
    </xf>
    <xf numFmtId="0" fontId="13" fillId="9" borderId="9" xfId="0" applyFont="1" applyFill="1" applyBorder="1" applyAlignment="1">
      <alignment horizontal="center" vertical="center" wrapText="1"/>
    </xf>
    <xf numFmtId="0" fontId="13" fillId="9" borderId="17" xfId="0" applyFont="1" applyFill="1" applyBorder="1" applyAlignment="1">
      <alignment horizontal="center" vertical="center" wrapText="1"/>
    </xf>
    <xf numFmtId="0" fontId="13" fillId="9" borderId="5" xfId="0" applyFont="1" applyFill="1" applyBorder="1" applyAlignment="1">
      <alignment horizontal="center" vertical="center" wrapText="1"/>
    </xf>
    <xf numFmtId="0" fontId="3" fillId="9" borderId="8" xfId="0" applyFont="1" applyFill="1" applyBorder="1" applyAlignment="1">
      <alignment horizontal="center" vertical="center"/>
    </xf>
    <xf numFmtId="0" fontId="13" fillId="9" borderId="7" xfId="0" applyFont="1" applyFill="1" applyBorder="1" applyAlignment="1">
      <alignment horizontal="center" vertical="center"/>
    </xf>
    <xf numFmtId="0" fontId="13" fillId="9" borderId="15" xfId="0" applyFont="1" applyFill="1" applyBorder="1" applyAlignment="1">
      <alignment horizontal="center" vertical="center"/>
    </xf>
    <xf numFmtId="0" fontId="13" fillId="13" borderId="7" xfId="0" applyFont="1" applyFill="1" applyBorder="1" applyAlignment="1">
      <alignment horizontal="center" vertical="center"/>
    </xf>
    <xf numFmtId="0" fontId="13" fillId="13" borderId="8" xfId="0" applyFont="1" applyFill="1" applyBorder="1" applyAlignment="1">
      <alignment horizontal="center" vertical="center"/>
    </xf>
    <xf numFmtId="0" fontId="13" fillId="13" borderId="9" xfId="0" applyFont="1" applyFill="1" applyBorder="1" applyAlignment="1">
      <alignment horizontal="center" vertical="center" wrapText="1"/>
    </xf>
    <xf numFmtId="0" fontId="13" fillId="13" borderId="17" xfId="0" applyFont="1" applyFill="1" applyBorder="1" applyAlignment="1">
      <alignment horizontal="center" vertical="center" wrapText="1"/>
    </xf>
    <xf numFmtId="0" fontId="13" fillId="13" borderId="5" xfId="0" applyFont="1" applyFill="1" applyBorder="1" applyAlignment="1">
      <alignment horizontal="center" vertical="center" wrapText="1"/>
    </xf>
    <xf numFmtId="0" fontId="12" fillId="6" borderId="18" xfId="0" applyFont="1" applyFill="1" applyBorder="1" applyAlignment="1">
      <alignment horizontal="center" vertical="center"/>
    </xf>
    <xf numFmtId="0" fontId="12" fillId="6" borderId="1" xfId="0" applyFont="1" applyFill="1" applyBorder="1" applyAlignment="1">
      <alignment horizontal="center" vertical="center"/>
    </xf>
    <xf numFmtId="0" fontId="12" fillId="6" borderId="2" xfId="0" applyFont="1" applyFill="1" applyBorder="1" applyAlignment="1">
      <alignment horizontal="center" vertical="center"/>
    </xf>
    <xf numFmtId="0" fontId="12" fillId="6" borderId="17" xfId="0" applyFont="1" applyFill="1" applyBorder="1" applyAlignment="1">
      <alignment horizontal="center" vertical="center" wrapText="1"/>
    </xf>
    <xf numFmtId="0" fontId="3" fillId="6" borderId="6" xfId="0" applyFont="1" applyFill="1" applyBorder="1" applyAlignment="1">
      <alignment horizontal="center" vertical="center" wrapText="1"/>
    </xf>
    <xf numFmtId="0" fontId="14" fillId="6" borderId="6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3" fillId="6" borderId="18" xfId="0" applyFont="1" applyFill="1" applyBorder="1" applyAlignment="1">
      <alignment horizontal="center" vertical="center" wrapText="1"/>
    </xf>
    <xf numFmtId="0" fontId="12" fillId="6" borderId="5" xfId="0" applyFont="1" applyFill="1" applyBorder="1" applyAlignment="1">
      <alignment horizontal="center" vertical="center" wrapText="1"/>
    </xf>
    <xf numFmtId="0" fontId="12" fillId="6" borderId="6" xfId="0" applyFont="1" applyFill="1" applyBorder="1" applyAlignment="1">
      <alignment horizontal="center" vertical="center" wrapText="1"/>
    </xf>
    <xf numFmtId="0" fontId="17" fillId="6" borderId="17" xfId="0" applyFont="1" applyFill="1" applyBorder="1" applyAlignment="1">
      <alignment horizontal="center" vertical="top" wrapText="1"/>
    </xf>
    <xf numFmtId="0" fontId="17" fillId="6" borderId="5" xfId="0" applyFont="1" applyFill="1" applyBorder="1" applyAlignment="1">
      <alignment horizontal="center" vertical="top" wrapText="1"/>
    </xf>
  </cellXfs>
  <cellStyles count="2">
    <cellStyle name="ปกติ" xfId="0" builtinId="0"/>
    <cellStyle name="ปกติ 2 2" xfId="1" xr:uid="{D8FEE17C-8340-4939-9880-1D2B8542C60E}"/>
  </cellStyles>
  <dxfs count="3">
    <dxf>
      <fill>
        <patternFill>
          <bgColor rgb="FF990000"/>
        </patternFill>
      </fill>
    </dxf>
    <dxf>
      <fill>
        <patternFill>
          <bgColor rgb="FFC00000"/>
        </patternFill>
      </fill>
    </dxf>
    <dxf>
      <fill>
        <patternFill>
          <bgColor rgb="FF990000"/>
        </patternFill>
      </fill>
    </dxf>
  </dxfs>
  <tableStyles count="0" defaultTableStyle="TableStyleMedium2" defaultPivotStyle="PivotStyleLight16"/>
  <colors>
    <mruColors>
      <color rgb="FFFFFAEB"/>
      <color rgb="FFABABAB"/>
      <color rgb="FF9F9F9F"/>
      <color rgb="FF969696"/>
      <color rgb="FF8E8E8E"/>
      <color rgb="FF979797"/>
      <color rgb="FF8C8C8C"/>
      <color rgb="FF646464"/>
      <color rgb="FFFF93A5"/>
      <color rgb="FFF991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hyperlink" Target="#&#3626;&#3619;&#3640;&#3611;&#3612;&#3621;&#3585;&#3634;&#3619;&#3648;&#3619;&#3637;&#3618;&#3609;!A1"/><Relationship Id="rId18" Type="http://schemas.openxmlformats.org/officeDocument/2006/relationships/image" Target="../media/image9.png"/><Relationship Id="rId26" Type="http://schemas.openxmlformats.org/officeDocument/2006/relationships/image" Target="../media/image14.png"/><Relationship Id="rId39" Type="http://schemas.openxmlformats.org/officeDocument/2006/relationships/hyperlink" Target="#&#3648;&#3623;&#3621;&#3634;&#3648;&#3619;&#3637;&#3618;&#3609;&#3648;&#3607;&#3629;&#3617;2.4!A1"/><Relationship Id="rId21" Type="http://schemas.openxmlformats.org/officeDocument/2006/relationships/image" Target="../media/image12.png"/><Relationship Id="rId34" Type="http://schemas.openxmlformats.org/officeDocument/2006/relationships/image" Target="../media/image18.png"/><Relationship Id="rId42" Type="http://schemas.openxmlformats.org/officeDocument/2006/relationships/image" Target="../media/image22.png"/><Relationship Id="rId47" Type="http://schemas.openxmlformats.org/officeDocument/2006/relationships/image" Target="../media/image25.png"/><Relationship Id="rId50" Type="http://schemas.openxmlformats.org/officeDocument/2006/relationships/hyperlink" Target="#&#3605;&#3633;&#3623;&#3594;&#3637;&#3657;&#3623;&#3633;&#3604;!A1"/><Relationship Id="rId7" Type="http://schemas.openxmlformats.org/officeDocument/2006/relationships/hyperlink" Target="#&#3586;&#3657;&#3629;&#3617;&#3641;&#3621;&#3609;&#3633;&#3585;&#3648;&#3619;&#3637;&#3618;&#3609;!A1"/><Relationship Id="rId2" Type="http://schemas.openxmlformats.org/officeDocument/2006/relationships/image" Target="../media/image1.png"/><Relationship Id="rId16" Type="http://schemas.openxmlformats.org/officeDocument/2006/relationships/image" Target="../media/image8.png"/><Relationship Id="rId29" Type="http://schemas.openxmlformats.org/officeDocument/2006/relationships/hyperlink" Target="#&#3648;&#3623;&#3621;&#3634;&#3648;&#3619;&#3637;&#3618;&#3609;&#3648;&#3607;&#3629;&#3617;1.4!A1"/><Relationship Id="rId11" Type="http://schemas.openxmlformats.org/officeDocument/2006/relationships/hyperlink" Target="#&#3626;&#3619;&#3640;&#3611;&#3648;&#3623;&#3621;&#3634;&#3648;&#3619;&#3637;&#3618;&#3609;!A1"/><Relationship Id="rId24" Type="http://schemas.openxmlformats.org/officeDocument/2006/relationships/image" Target="../media/image13.png"/><Relationship Id="rId32" Type="http://schemas.openxmlformats.org/officeDocument/2006/relationships/image" Target="../media/image17.png"/><Relationship Id="rId37" Type="http://schemas.openxmlformats.org/officeDocument/2006/relationships/hyperlink" Target="#&#3648;&#3623;&#3621;&#3634;&#3648;&#3619;&#3637;&#3618;&#3609;&#3648;&#3607;&#3629;&#3617;2.3!A1"/><Relationship Id="rId40" Type="http://schemas.openxmlformats.org/officeDocument/2006/relationships/image" Target="../media/image21.png"/><Relationship Id="rId45" Type="http://schemas.openxmlformats.org/officeDocument/2006/relationships/image" Target="../media/image24.png"/><Relationship Id="rId5" Type="http://schemas.openxmlformats.org/officeDocument/2006/relationships/hyperlink" Target="#&#3619;&#3634;&#3618;&#3594;&#3639;&#3656;&#3629;&#3588;&#3619;&#3641;!A1"/><Relationship Id="rId15" Type="http://schemas.openxmlformats.org/officeDocument/2006/relationships/hyperlink" Target="#&#3585;&#3634;&#3619;&#3629;&#3656;&#3634;&#3609;&#3588;&#3636;&#3604;&#3623;&#3636;&#3648;&#3588;&#3619;&#3634;&#3632;&#3627;&#3660;!A1"/><Relationship Id="rId23" Type="http://schemas.openxmlformats.org/officeDocument/2006/relationships/hyperlink" Target="#&#3648;&#3623;&#3621;&#3634;&#3648;&#3619;&#3637;&#3618;&#3609;&#3648;&#3607;&#3629;&#3617;1.1!A1"/><Relationship Id="rId28" Type="http://schemas.openxmlformats.org/officeDocument/2006/relationships/image" Target="../media/image15.png"/><Relationship Id="rId36" Type="http://schemas.openxmlformats.org/officeDocument/2006/relationships/image" Target="../media/image19.png"/><Relationship Id="rId49" Type="http://schemas.openxmlformats.org/officeDocument/2006/relationships/image" Target="../media/image26.png"/><Relationship Id="rId10" Type="http://schemas.openxmlformats.org/officeDocument/2006/relationships/image" Target="../media/image5.png"/><Relationship Id="rId19" Type="http://schemas.openxmlformats.org/officeDocument/2006/relationships/image" Target="../media/image10.png"/><Relationship Id="rId31" Type="http://schemas.openxmlformats.org/officeDocument/2006/relationships/hyperlink" Target="#&#3648;&#3623;&#3621;&#3634;&#3648;&#3619;&#3637;&#3618;&#3609;&#3648;&#3607;&#3629;&#3617;1.5!A1"/><Relationship Id="rId44" Type="http://schemas.openxmlformats.org/officeDocument/2006/relationships/hyperlink" Target="#'&#3588;&#3632;&#3649;&#3609;&#3609;&#3605;&#3633;&#3623;&#3594;&#3637;&#3657;&#3623;&#3633;&#3604;&#3648;&#3607;&#3629;&#3617;1 &#3627;&#3609;&#3657;&#3634;1'!A1"/><Relationship Id="rId4" Type="http://schemas.openxmlformats.org/officeDocument/2006/relationships/image" Target="../media/image2.png"/><Relationship Id="rId9" Type="http://schemas.openxmlformats.org/officeDocument/2006/relationships/hyperlink" Target="#&#3611;&#3585;!A1"/><Relationship Id="rId14" Type="http://schemas.openxmlformats.org/officeDocument/2006/relationships/image" Target="../media/image7.png"/><Relationship Id="rId22" Type="http://schemas.microsoft.com/office/2007/relationships/hdphoto" Target="../media/hdphoto1.wdp"/><Relationship Id="rId27" Type="http://schemas.openxmlformats.org/officeDocument/2006/relationships/hyperlink" Target="#&#3648;&#3623;&#3621;&#3634;&#3648;&#3619;&#3637;&#3618;&#3609;&#3648;&#3607;&#3629;&#3617;1.3!A1"/><Relationship Id="rId30" Type="http://schemas.openxmlformats.org/officeDocument/2006/relationships/image" Target="../media/image16.png"/><Relationship Id="rId35" Type="http://schemas.openxmlformats.org/officeDocument/2006/relationships/hyperlink" Target="#&#3648;&#3623;&#3621;&#3634;&#3648;&#3619;&#3637;&#3618;&#3609;&#3648;&#3607;&#3629;&#3617;2.2!A1"/><Relationship Id="rId43" Type="http://schemas.openxmlformats.org/officeDocument/2006/relationships/image" Target="../media/image23.png"/><Relationship Id="rId48" Type="http://schemas.openxmlformats.org/officeDocument/2006/relationships/hyperlink" Target="#'&#3588;&#3632;&#3649;&#3609;&#3609;&#3605;&#3633;&#3623;&#3594;&#3637;&#3657;&#3623;&#3633;&#3604;&#3648;&#3607;&#3629;&#3617;2 &#3627;&#3609;&#3657;&#3634;2'!A1"/><Relationship Id="rId8" Type="http://schemas.openxmlformats.org/officeDocument/2006/relationships/image" Target="../media/image4.png"/><Relationship Id="rId51" Type="http://schemas.openxmlformats.org/officeDocument/2006/relationships/image" Target="../media/image27.png"/><Relationship Id="rId3" Type="http://schemas.openxmlformats.org/officeDocument/2006/relationships/hyperlink" Target="#&#3586;&#3657;&#3629;&#3617;&#3641;&#3621;&#3614;&#3639;&#3657;&#3609;&#3600;&#3634;&#3609;!A1"/><Relationship Id="rId12" Type="http://schemas.openxmlformats.org/officeDocument/2006/relationships/image" Target="../media/image6.png"/><Relationship Id="rId17" Type="http://schemas.openxmlformats.org/officeDocument/2006/relationships/hyperlink" Target="#&#3588;&#3640;&#3603;&#3621;&#3633;&#3585;&#3625;&#3603;&#3632;&#3629;&#3633;&#3609;&#3614;&#3638;&#3591;&#3611;&#3619;&#3632;&#3626;&#3591;&#3588;&#3660;!A1"/><Relationship Id="rId25" Type="http://schemas.openxmlformats.org/officeDocument/2006/relationships/hyperlink" Target="#&#3648;&#3623;&#3621;&#3634;&#3648;&#3619;&#3637;&#3618;&#3609;&#3648;&#3607;&#3629;&#3617;1.2!A1"/><Relationship Id="rId33" Type="http://schemas.openxmlformats.org/officeDocument/2006/relationships/hyperlink" Target="#&#3648;&#3623;&#3621;&#3634;&#3648;&#3619;&#3637;&#3618;&#3609;&#3648;&#3607;&#3629;&#3617;2.1!A1"/><Relationship Id="rId38" Type="http://schemas.openxmlformats.org/officeDocument/2006/relationships/image" Target="../media/image20.png"/><Relationship Id="rId46" Type="http://schemas.openxmlformats.org/officeDocument/2006/relationships/hyperlink" Target="#'&#3588;&#3632;&#3649;&#3609;&#3609;&#3605;&#3633;&#3623;&#3594;&#3637;&#3657;&#3623;&#3633;&#3604;&#3648;&#3607;&#3629;&#3617;1 &#3627;&#3609;&#3657;&#3634;2'!A1"/><Relationship Id="rId20" Type="http://schemas.openxmlformats.org/officeDocument/2006/relationships/image" Target="../media/image11.svg"/><Relationship Id="rId41" Type="http://schemas.openxmlformats.org/officeDocument/2006/relationships/hyperlink" Target="#&#3648;&#3623;&#3621;&#3634;&#3648;&#3619;&#3637;&#3618;&#3609;&#3648;&#3607;&#3629;&#3617;2.5!A1"/><Relationship Id="rId1" Type="http://schemas.openxmlformats.org/officeDocument/2006/relationships/hyperlink" Target="#'&#3588;&#3632;&#3649;&#3609;&#3609;&#3605;&#3633;&#3623;&#3594;&#3637;&#3657;&#3623;&#3633;&#3604;&#3648;&#3607;&#3629;&#3617;2 &#3627;&#3609;&#3657;&#3634;1'!A1"/><Relationship Id="rId6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hyperlink" Target="#&#3627;&#3609;&#3657;&#3634;&#3627;&#3621;&#3633;&#3585;!A1"/><Relationship Id="rId1" Type="http://schemas.openxmlformats.org/officeDocument/2006/relationships/image" Target="../media/image29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330505</xdr:colOff>
      <xdr:row>20</xdr:row>
      <xdr:rowOff>82626</xdr:rowOff>
    </xdr:from>
    <xdr:to>
      <xdr:col>18</xdr:col>
      <xdr:colOff>374882</xdr:colOff>
      <xdr:row>25</xdr:row>
      <xdr:rowOff>57875</xdr:rowOff>
    </xdr:to>
    <xdr:pic>
      <xdr:nvPicPr>
        <xdr:cNvPr id="16" name="รูปภาพ 1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DDEC56-2999-03AD-AE0F-4D2063726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13204" y="3571301"/>
          <a:ext cx="2725148" cy="8474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145330</xdr:rowOff>
    </xdr:from>
    <xdr:to>
      <xdr:col>4</xdr:col>
      <xdr:colOff>323348</xdr:colOff>
      <xdr:row>11</xdr:row>
      <xdr:rowOff>39559</xdr:rowOff>
    </xdr:to>
    <xdr:pic>
      <xdr:nvPicPr>
        <xdr:cNvPr id="8" name="รูปภาพ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7499"/>
          <a:ext cx="3004119" cy="940831"/>
        </a:xfrm>
        <a:prstGeom prst="rect">
          <a:avLst/>
        </a:prstGeom>
      </xdr:spPr>
    </xdr:pic>
    <xdr:clientData/>
  </xdr:twoCellAnchor>
  <xdr:twoCellAnchor editAs="oneCell">
    <xdr:from>
      <xdr:col>0</xdr:col>
      <xdr:colOff>119118</xdr:colOff>
      <xdr:row>11</xdr:row>
      <xdr:rowOff>65162</xdr:rowOff>
    </xdr:from>
    <xdr:to>
      <xdr:col>4</xdr:col>
      <xdr:colOff>271764</xdr:colOff>
      <xdr:row>16</xdr:row>
      <xdr:rowOff>129804</xdr:rowOff>
    </xdr:to>
    <xdr:pic>
      <xdr:nvPicPr>
        <xdr:cNvPr id="10" name="รูปภาพ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118" y="1983933"/>
          <a:ext cx="2833417" cy="936811"/>
        </a:xfrm>
        <a:prstGeom prst="rect">
          <a:avLst/>
        </a:prstGeom>
      </xdr:spPr>
    </xdr:pic>
    <xdr:clientData/>
  </xdr:twoCellAnchor>
  <xdr:twoCellAnchor editAs="oneCell">
    <xdr:from>
      <xdr:col>0</xdr:col>
      <xdr:colOff>42875</xdr:colOff>
      <xdr:row>17</xdr:row>
      <xdr:rowOff>13269</xdr:rowOff>
    </xdr:from>
    <xdr:to>
      <xdr:col>4</xdr:col>
      <xdr:colOff>251114</xdr:colOff>
      <xdr:row>22</xdr:row>
      <xdr:rowOff>57545</xdr:rowOff>
    </xdr:to>
    <xdr:pic>
      <xdr:nvPicPr>
        <xdr:cNvPr id="12" name="รูปภาพ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75" y="2978642"/>
          <a:ext cx="2889010" cy="916445"/>
        </a:xfrm>
        <a:prstGeom prst="rect">
          <a:avLst/>
        </a:prstGeom>
      </xdr:spPr>
    </xdr:pic>
    <xdr:clientData/>
  </xdr:twoCellAnchor>
  <xdr:twoCellAnchor editAs="oneCell">
    <xdr:from>
      <xdr:col>0</xdr:col>
      <xdr:colOff>30244</xdr:colOff>
      <xdr:row>22</xdr:row>
      <xdr:rowOff>77675</xdr:rowOff>
    </xdr:from>
    <xdr:to>
      <xdr:col>4</xdr:col>
      <xdr:colOff>268241</xdr:colOff>
      <xdr:row>27</xdr:row>
      <xdr:rowOff>143434</xdr:rowOff>
    </xdr:to>
    <xdr:pic>
      <xdr:nvPicPr>
        <xdr:cNvPr id="14" name="รูปภาพ 1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44" y="3915217"/>
          <a:ext cx="2918768" cy="937928"/>
        </a:xfrm>
        <a:prstGeom prst="rect">
          <a:avLst/>
        </a:prstGeom>
      </xdr:spPr>
    </xdr:pic>
    <xdr:clientData/>
  </xdr:twoCellAnchor>
  <xdr:twoCellAnchor editAs="oneCell">
    <xdr:from>
      <xdr:col>18</xdr:col>
      <xdr:colOff>517847</xdr:colOff>
      <xdr:row>6</xdr:row>
      <xdr:rowOff>16095</xdr:rowOff>
    </xdr:from>
    <xdr:to>
      <xdr:col>23</xdr:col>
      <xdr:colOff>12493</xdr:colOff>
      <xdr:row>10</xdr:row>
      <xdr:rowOff>153549</xdr:rowOff>
    </xdr:to>
    <xdr:pic>
      <xdr:nvPicPr>
        <xdr:cNvPr id="28" name="รูปภาพ 27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581317" y="1062697"/>
          <a:ext cx="2845610" cy="835189"/>
        </a:xfrm>
        <a:prstGeom prst="rect">
          <a:avLst/>
        </a:prstGeom>
      </xdr:spPr>
    </xdr:pic>
    <xdr:clientData/>
  </xdr:twoCellAnchor>
  <xdr:twoCellAnchor editAs="oneCell">
    <xdr:from>
      <xdr:col>18</xdr:col>
      <xdr:colOff>504022</xdr:colOff>
      <xdr:row>11</xdr:row>
      <xdr:rowOff>75402</xdr:rowOff>
    </xdr:from>
    <xdr:to>
      <xdr:col>23</xdr:col>
      <xdr:colOff>187660</xdr:colOff>
      <xdr:row>16</xdr:row>
      <xdr:rowOff>50538</xdr:rowOff>
    </xdr:to>
    <xdr:pic>
      <xdr:nvPicPr>
        <xdr:cNvPr id="36" name="รูปภาพ 3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67492" y="1994173"/>
          <a:ext cx="3034602" cy="847305"/>
        </a:xfrm>
        <a:prstGeom prst="rect">
          <a:avLst/>
        </a:prstGeom>
      </xdr:spPr>
    </xdr:pic>
    <xdr:clientData/>
  </xdr:twoCellAnchor>
  <xdr:twoCellAnchor editAs="oneCell">
    <xdr:from>
      <xdr:col>18</xdr:col>
      <xdr:colOff>622022</xdr:colOff>
      <xdr:row>21</xdr:row>
      <xdr:rowOff>97237</xdr:rowOff>
    </xdr:from>
    <xdr:to>
      <xdr:col>23</xdr:col>
      <xdr:colOff>110571</xdr:colOff>
      <xdr:row>27</xdr:row>
      <xdr:rowOff>145129</xdr:rowOff>
    </xdr:to>
    <xdr:pic>
      <xdr:nvPicPr>
        <xdr:cNvPr id="38" name="รูปภาพ 3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5492" y="3760345"/>
          <a:ext cx="2839513" cy="1094495"/>
        </a:xfrm>
        <a:prstGeom prst="rect">
          <a:avLst/>
        </a:prstGeom>
      </xdr:spPr>
    </xdr:pic>
    <xdr:clientData/>
  </xdr:twoCellAnchor>
  <xdr:twoCellAnchor editAs="oneCell">
    <xdr:from>
      <xdr:col>18</xdr:col>
      <xdr:colOff>456626</xdr:colOff>
      <xdr:row>15</xdr:row>
      <xdr:rowOff>130985</xdr:rowOff>
    </xdr:from>
    <xdr:to>
      <xdr:col>23</xdr:col>
      <xdr:colOff>48816</xdr:colOff>
      <xdr:row>22</xdr:row>
      <xdr:rowOff>66525</xdr:rowOff>
    </xdr:to>
    <xdr:pic>
      <xdr:nvPicPr>
        <xdr:cNvPr id="40" name="รูปภาพ 3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0096" y="2747491"/>
          <a:ext cx="2943154" cy="1156576"/>
        </a:xfrm>
        <a:prstGeom prst="rect">
          <a:avLst/>
        </a:prstGeom>
      </xdr:spPr>
    </xdr:pic>
    <xdr:clientData/>
  </xdr:twoCellAnchor>
  <xdr:twoCellAnchor>
    <xdr:from>
      <xdr:col>19</xdr:col>
      <xdr:colOff>211157</xdr:colOff>
      <xdr:row>27</xdr:row>
      <xdr:rowOff>90320</xdr:rowOff>
    </xdr:from>
    <xdr:to>
      <xdr:col>23</xdr:col>
      <xdr:colOff>131852</xdr:colOff>
      <xdr:row>35</xdr:row>
      <xdr:rowOff>38184</xdr:rowOff>
    </xdr:to>
    <xdr:pic>
      <xdr:nvPicPr>
        <xdr:cNvPr id="42" name="กราฟิก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96DAC541-7B7A-43D3-8B79-37D633B846F1}">
              <asvg:svgBlip xmlns:asvg="http://schemas.microsoft.com/office/drawing/2016/SVG/main" r:embed="rId20"/>
            </a:ext>
          </a:extLst>
        </a:blip>
        <a:stretch>
          <a:fillRect/>
        </a:stretch>
      </xdr:blipFill>
      <xdr:spPr>
        <a:xfrm>
          <a:off x="12944820" y="4800031"/>
          <a:ext cx="2601466" cy="134333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</xdr:row>
      <xdr:rowOff>25963</xdr:rowOff>
    </xdr:from>
    <xdr:to>
      <xdr:col>23</xdr:col>
      <xdr:colOff>128530</xdr:colOff>
      <xdr:row>36</xdr:row>
      <xdr:rowOff>27542</xdr:rowOff>
    </xdr:to>
    <xdr:sp macro="" textlink="">
      <xdr:nvSpPr>
        <xdr:cNvPr id="2" name="สี่เหลี่ยมผืนผ้า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0" y="6131144"/>
          <a:ext cx="15542964" cy="176012"/>
        </a:xfrm>
        <a:prstGeom prst="rect">
          <a:avLst/>
        </a:prstGeom>
        <a:solidFill>
          <a:schemeClr val="accent2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0</xdr:col>
      <xdr:colOff>0</xdr:colOff>
      <xdr:row>35</xdr:row>
      <xdr:rowOff>165253</xdr:rowOff>
    </xdr:from>
    <xdr:to>
      <xdr:col>23</xdr:col>
      <xdr:colOff>128530</xdr:colOff>
      <xdr:row>37</xdr:row>
      <xdr:rowOff>28912</xdr:rowOff>
    </xdr:to>
    <xdr:sp macro="" textlink="">
      <xdr:nvSpPr>
        <xdr:cNvPr id="3" name="สี่เหลี่ยมผืนผ้า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0" y="6270434"/>
          <a:ext cx="15542964" cy="212526"/>
        </a:xfrm>
        <a:prstGeom prst="rect">
          <a:avLst/>
        </a:prstGeom>
        <a:solidFill>
          <a:srgbClr val="4A2D22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defPPr>
            <a:defRPr lang="th-TH"/>
          </a:defPPr>
          <a:lvl1pPr marL="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th-TH" sz="1100"/>
        </a:p>
      </xdr:txBody>
    </xdr:sp>
    <xdr:clientData/>
  </xdr:twoCellAnchor>
  <xdr:twoCellAnchor>
    <xdr:from>
      <xdr:col>18</xdr:col>
      <xdr:colOff>192797</xdr:colOff>
      <xdr:row>27</xdr:row>
      <xdr:rowOff>143255</xdr:rowOff>
    </xdr:from>
    <xdr:to>
      <xdr:col>19</xdr:col>
      <xdr:colOff>257062</xdr:colOff>
      <xdr:row>35</xdr:row>
      <xdr:rowOff>121779</xdr:rowOff>
    </xdr:to>
    <xdr:pic>
      <xdr:nvPicPr>
        <xdr:cNvPr id="9" name="รูปภาพ 8" descr="ไม่มีคำอธิบายรูปภาพ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>
          <a:extLst>
            <a:ext uri="{BEBA8EAE-BF5A-486C-A8C5-ECC9F3942E4B}">
              <a14:imgProps xmlns:a14="http://schemas.microsoft.com/office/drawing/2010/main">
                <a14:imgLayer r:embed="rId22">
                  <a14:imgEffect>
                    <a14:backgroundRemoval t="9668" b="91260" l="9961" r="89893">
                      <a14:foregroundMark x1="45996" y1="90918" x2="45996" y2="90918"/>
                      <a14:foregroundMark x1="50098" y1="91016" x2="50098" y2="91016"/>
                      <a14:foregroundMark x1="50098" y1="91260" x2="50098" y2="91260"/>
                      <a14:foregroundMark x1="51318" y1="67627" x2="51318" y2="67627"/>
                      <a14:foregroundMark x1="56396" y1="9668" x2="56396" y2="9668"/>
                      <a14:foregroundMark x1="39404" y1="10498" x2="39404" y2="10498"/>
                      <a14:foregroundMark x1="32520" y1="16211" x2="32520" y2="16211"/>
                      <a14:foregroundMark x1="31299" y1="17188" x2="31299" y2="17188"/>
                      <a14:foregroundMark x1="32422" y1="17920" x2="32422" y2="1792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7556" r="29274"/>
        <a:stretch/>
      </xdr:blipFill>
      <xdr:spPr bwMode="auto">
        <a:xfrm>
          <a:off x="12256267" y="4852966"/>
          <a:ext cx="734458" cy="13739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146892</xdr:colOff>
      <xdr:row>32</xdr:row>
      <xdr:rowOff>128529</xdr:rowOff>
    </xdr:from>
    <xdr:to>
      <xdr:col>19</xdr:col>
      <xdr:colOff>495760</xdr:colOff>
      <xdr:row>34</xdr:row>
      <xdr:rowOff>174433</xdr:rowOff>
    </xdr:to>
    <xdr:sp macro="" textlink="">
      <xdr:nvSpPr>
        <xdr:cNvPr id="13" name="กล่องข้อความ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8859398" y="5710409"/>
          <a:ext cx="4370025" cy="3947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h-TH" sz="2000" baseline="0">
              <a:solidFill>
                <a:schemeClr val="accent2">
                  <a:lumMod val="50000"/>
                </a:schemeClr>
              </a:solidFill>
              <a:latin typeface="Comic Sans MS" panose="030F0702030302020204" pitchFamily="66" charset="0"/>
              <a:cs typeface="TH Sarabun New" panose="020B0500040200020003" pitchFamily="34" charset="-34"/>
            </a:rPr>
            <a:t>  </a:t>
          </a:r>
          <a:r>
            <a:rPr lang="en-US" sz="2000">
              <a:solidFill>
                <a:schemeClr val="accent2">
                  <a:lumMod val="50000"/>
                </a:schemeClr>
              </a:solidFill>
              <a:latin typeface="Comic Sans MS" panose="030F0702030302020204" pitchFamily="66" charset="0"/>
              <a:cs typeface="TH Sarabun New" panose="020B0500040200020003" pitchFamily="34" charset="-34"/>
            </a:rPr>
            <a:t>kroorapee@gmail.com</a:t>
          </a:r>
          <a:endParaRPr lang="th-TH" sz="2000">
            <a:solidFill>
              <a:schemeClr val="accent2">
                <a:lumMod val="50000"/>
              </a:schemeClr>
            </a:solidFill>
            <a:latin typeface="Comic Sans MS" panose="030F0702030302020204" pitchFamily="66" charset="0"/>
            <a:cs typeface="TH Sarabun New" panose="020B0500040200020003" pitchFamily="34" charset="-34"/>
          </a:endParaRPr>
        </a:p>
      </xdr:txBody>
    </xdr:sp>
    <xdr:clientData/>
  </xdr:twoCellAnchor>
  <xdr:twoCellAnchor editAs="oneCell">
    <xdr:from>
      <xdr:col>4</xdr:col>
      <xdr:colOff>624289</xdr:colOff>
      <xdr:row>5</xdr:row>
      <xdr:rowOff>156071</xdr:rowOff>
    </xdr:from>
    <xdr:to>
      <xdr:col>9</xdr:col>
      <xdr:colOff>150886</xdr:colOff>
      <xdr:row>10</xdr:row>
      <xdr:rowOff>161803</xdr:rowOff>
    </xdr:to>
    <xdr:pic>
      <xdr:nvPicPr>
        <xdr:cNvPr id="5" name="รูปภาพ 4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7D35CDCB-56C5-E599-9CD2-5F795692B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5060" y="1028240"/>
          <a:ext cx="2877561" cy="877900"/>
        </a:xfrm>
        <a:prstGeom prst="rect">
          <a:avLst/>
        </a:prstGeom>
      </xdr:spPr>
    </xdr:pic>
    <xdr:clientData/>
  </xdr:twoCellAnchor>
  <xdr:twoCellAnchor editAs="oneCell">
    <xdr:from>
      <xdr:col>4</xdr:col>
      <xdr:colOff>599855</xdr:colOff>
      <xdr:row>11</xdr:row>
      <xdr:rowOff>3109</xdr:rowOff>
    </xdr:from>
    <xdr:to>
      <xdr:col>9</xdr:col>
      <xdr:colOff>126452</xdr:colOff>
      <xdr:row>16</xdr:row>
      <xdr:rowOff>2744</xdr:rowOff>
    </xdr:to>
    <xdr:pic>
      <xdr:nvPicPr>
        <xdr:cNvPr id="7" name="รูปภาพ 6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31DAEA1C-3081-8AA7-7713-64E749CF4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0626" y="1921880"/>
          <a:ext cx="2877561" cy="871804"/>
        </a:xfrm>
        <a:prstGeom prst="rect">
          <a:avLst/>
        </a:prstGeom>
      </xdr:spPr>
    </xdr:pic>
    <xdr:clientData/>
  </xdr:twoCellAnchor>
  <xdr:twoCellAnchor editAs="oneCell">
    <xdr:from>
      <xdr:col>4</xdr:col>
      <xdr:colOff>584603</xdr:colOff>
      <xdr:row>16</xdr:row>
      <xdr:rowOff>15397</xdr:rowOff>
    </xdr:from>
    <xdr:to>
      <xdr:col>9</xdr:col>
      <xdr:colOff>111200</xdr:colOff>
      <xdr:row>21</xdr:row>
      <xdr:rowOff>21129</xdr:rowOff>
    </xdr:to>
    <xdr:pic>
      <xdr:nvPicPr>
        <xdr:cNvPr id="17" name="รูปภาพ 16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F0CBB474-4766-F878-E1E9-6D04F2A0D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374" y="2806337"/>
          <a:ext cx="2877561" cy="877900"/>
        </a:xfrm>
        <a:prstGeom prst="rect">
          <a:avLst/>
        </a:prstGeom>
      </xdr:spPr>
    </xdr:pic>
    <xdr:clientData/>
  </xdr:twoCellAnchor>
  <xdr:twoCellAnchor editAs="oneCell">
    <xdr:from>
      <xdr:col>4</xdr:col>
      <xdr:colOff>596891</xdr:colOff>
      <xdr:row>21</xdr:row>
      <xdr:rowOff>36868</xdr:rowOff>
    </xdr:from>
    <xdr:to>
      <xdr:col>9</xdr:col>
      <xdr:colOff>123488</xdr:colOff>
      <xdr:row>26</xdr:row>
      <xdr:rowOff>42599</xdr:rowOff>
    </xdr:to>
    <xdr:pic>
      <xdr:nvPicPr>
        <xdr:cNvPr id="21" name="รูปภาพ 20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33A8D2F2-CE77-9ED6-FE38-D9EBBB262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662" y="3699976"/>
          <a:ext cx="2877561" cy="877900"/>
        </a:xfrm>
        <a:prstGeom prst="rect">
          <a:avLst/>
        </a:prstGeom>
      </xdr:spPr>
    </xdr:pic>
    <xdr:clientData/>
  </xdr:twoCellAnchor>
  <xdr:twoCellAnchor editAs="oneCell">
    <xdr:from>
      <xdr:col>4</xdr:col>
      <xdr:colOff>554097</xdr:colOff>
      <xdr:row>26</xdr:row>
      <xdr:rowOff>49156</xdr:rowOff>
    </xdr:from>
    <xdr:to>
      <xdr:col>9</xdr:col>
      <xdr:colOff>80694</xdr:colOff>
      <xdr:row>31</xdr:row>
      <xdr:rowOff>54887</xdr:rowOff>
    </xdr:to>
    <xdr:pic>
      <xdr:nvPicPr>
        <xdr:cNvPr id="23" name="รูปภาพ 22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EF093C1E-4BC4-E905-0890-F36B7BB39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4868" y="4584433"/>
          <a:ext cx="2877561" cy="877900"/>
        </a:xfrm>
        <a:prstGeom prst="rect">
          <a:avLst/>
        </a:prstGeom>
      </xdr:spPr>
    </xdr:pic>
    <xdr:clientData/>
  </xdr:twoCellAnchor>
  <xdr:twoCellAnchor editAs="oneCell">
    <xdr:from>
      <xdr:col>9</xdr:col>
      <xdr:colOff>477399</xdr:colOff>
      <xdr:row>5</xdr:row>
      <xdr:rowOff>165252</xdr:rowOff>
    </xdr:from>
    <xdr:to>
      <xdr:col>14</xdr:col>
      <xdr:colOff>22286</xdr:colOff>
      <xdr:row>10</xdr:row>
      <xdr:rowOff>170984</xdr:rowOff>
    </xdr:to>
    <xdr:pic>
      <xdr:nvPicPr>
        <xdr:cNvPr id="25" name="รูปภาพ 24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A2F08FD7-15B5-7741-108F-345E0F435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9134" y="1037421"/>
          <a:ext cx="2895851" cy="877900"/>
        </a:xfrm>
        <a:prstGeom prst="rect">
          <a:avLst/>
        </a:prstGeom>
      </xdr:spPr>
    </xdr:pic>
    <xdr:clientData/>
  </xdr:twoCellAnchor>
  <xdr:twoCellAnchor editAs="oneCell">
    <xdr:from>
      <xdr:col>9</xdr:col>
      <xdr:colOff>489687</xdr:colOff>
      <xdr:row>11</xdr:row>
      <xdr:rowOff>39830</xdr:rowOff>
    </xdr:from>
    <xdr:to>
      <xdr:col>13</xdr:col>
      <xdr:colOff>649898</xdr:colOff>
      <xdr:row>16</xdr:row>
      <xdr:rowOff>45561</xdr:rowOff>
    </xdr:to>
    <xdr:pic>
      <xdr:nvPicPr>
        <xdr:cNvPr id="27" name="รูปภาพ 26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30D57F46-D4FC-3A12-E3E6-FDF86C617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1422" y="1958601"/>
          <a:ext cx="2840982" cy="877900"/>
        </a:xfrm>
        <a:prstGeom prst="rect">
          <a:avLst/>
        </a:prstGeom>
      </xdr:spPr>
    </xdr:pic>
    <xdr:clientData/>
  </xdr:twoCellAnchor>
  <xdr:twoCellAnchor editAs="oneCell">
    <xdr:from>
      <xdr:col>9</xdr:col>
      <xdr:colOff>456073</xdr:colOff>
      <xdr:row>16</xdr:row>
      <xdr:rowOff>88843</xdr:rowOff>
    </xdr:from>
    <xdr:to>
      <xdr:col>14</xdr:col>
      <xdr:colOff>960</xdr:colOff>
      <xdr:row>21</xdr:row>
      <xdr:rowOff>94575</xdr:rowOff>
    </xdr:to>
    <xdr:pic>
      <xdr:nvPicPr>
        <xdr:cNvPr id="31" name="รูปภาพ 30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DF881B3C-FB69-9363-8947-2F90DEFB5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7808" y="2879783"/>
          <a:ext cx="2895851" cy="877900"/>
        </a:xfrm>
        <a:prstGeom prst="rect">
          <a:avLst/>
        </a:prstGeom>
      </xdr:spPr>
    </xdr:pic>
    <xdr:clientData/>
  </xdr:twoCellAnchor>
  <xdr:twoCellAnchor editAs="oneCell">
    <xdr:from>
      <xdr:col>9</xdr:col>
      <xdr:colOff>459182</xdr:colOff>
      <xdr:row>21</xdr:row>
      <xdr:rowOff>64412</xdr:rowOff>
    </xdr:from>
    <xdr:to>
      <xdr:col>14</xdr:col>
      <xdr:colOff>4069</xdr:colOff>
      <xdr:row>26</xdr:row>
      <xdr:rowOff>64047</xdr:rowOff>
    </xdr:to>
    <xdr:pic>
      <xdr:nvPicPr>
        <xdr:cNvPr id="35" name="รูปภาพ 34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BCB3EC3A-B4CF-727B-D77F-1F65A244C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0917" y="3727520"/>
          <a:ext cx="2895851" cy="871804"/>
        </a:xfrm>
        <a:prstGeom prst="rect">
          <a:avLst/>
        </a:prstGeom>
      </xdr:spPr>
    </xdr:pic>
    <xdr:clientData/>
  </xdr:twoCellAnchor>
  <xdr:twoCellAnchor editAs="oneCell">
    <xdr:from>
      <xdr:col>9</xdr:col>
      <xdr:colOff>453110</xdr:colOff>
      <xdr:row>26</xdr:row>
      <xdr:rowOff>39977</xdr:rowOff>
    </xdr:from>
    <xdr:to>
      <xdr:col>13</xdr:col>
      <xdr:colOff>668190</xdr:colOff>
      <xdr:row>31</xdr:row>
      <xdr:rowOff>45708</xdr:rowOff>
    </xdr:to>
    <xdr:pic>
      <xdr:nvPicPr>
        <xdr:cNvPr id="39" name="รูปภาพ 38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EA03102F-E0D7-2C5B-D1C4-CE05232FB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4845" y="4575254"/>
          <a:ext cx="2895851" cy="877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23</xdr:col>
      <xdr:colOff>119348</xdr:colOff>
      <xdr:row>4</xdr:row>
      <xdr:rowOff>64265</xdr:rowOff>
    </xdr:to>
    <xdr:sp macro="" textlink="">
      <xdr:nvSpPr>
        <xdr:cNvPr id="56" name="สี่เหลี่ยมผืนผ้า 55">
          <a:extLst>
            <a:ext uri="{FF2B5EF4-FFF2-40B4-BE49-F238E27FC236}">
              <a16:creationId xmlns:a16="http://schemas.microsoft.com/office/drawing/2014/main" id="{7B2D6152-8961-4BE9-ACB1-8690A8992FF7}"/>
            </a:ext>
          </a:extLst>
        </xdr:cNvPr>
        <xdr:cNvSpPr/>
      </xdr:nvSpPr>
      <xdr:spPr>
        <a:xfrm>
          <a:off x="0" y="0"/>
          <a:ext cx="15533782" cy="762000"/>
        </a:xfrm>
        <a:prstGeom prst="rect">
          <a:avLst/>
        </a:prstGeom>
        <a:solidFill>
          <a:schemeClr val="accent2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 editAs="oneCell">
    <xdr:from>
      <xdr:col>9</xdr:col>
      <xdr:colOff>302964</xdr:colOff>
      <xdr:row>0</xdr:row>
      <xdr:rowOff>82626</xdr:rowOff>
    </xdr:from>
    <xdr:to>
      <xdr:col>13</xdr:col>
      <xdr:colOff>146156</xdr:colOff>
      <xdr:row>4</xdr:row>
      <xdr:rowOff>27542</xdr:rowOff>
    </xdr:to>
    <xdr:pic>
      <xdr:nvPicPr>
        <xdr:cNvPr id="58" name="รูปภาพ 57">
          <a:extLst>
            <a:ext uri="{FF2B5EF4-FFF2-40B4-BE49-F238E27FC236}">
              <a16:creationId xmlns:a16="http://schemas.microsoft.com/office/drawing/2014/main" id="{E2C69FCF-95C6-216F-BB68-098517AC5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914" b="28797"/>
        <a:stretch/>
      </xdr:blipFill>
      <xdr:spPr>
        <a:xfrm>
          <a:off x="6334699" y="82626"/>
          <a:ext cx="2523963" cy="642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33</xdr:row>
      <xdr:rowOff>73446</xdr:rowOff>
    </xdr:from>
    <xdr:to>
      <xdr:col>6</xdr:col>
      <xdr:colOff>532482</xdr:colOff>
      <xdr:row>35</xdr:row>
      <xdr:rowOff>110168</xdr:rowOff>
    </xdr:to>
    <xdr:sp macro="" textlink="">
      <xdr:nvSpPr>
        <xdr:cNvPr id="4" name="กล่องข้อความ 3">
          <a:extLst>
            <a:ext uri="{FF2B5EF4-FFF2-40B4-BE49-F238E27FC236}">
              <a16:creationId xmlns:a16="http://schemas.microsoft.com/office/drawing/2014/main" id="{F4168F62-AD08-1609-701A-1460A5D85622}"/>
            </a:ext>
          </a:extLst>
        </xdr:cNvPr>
        <xdr:cNvSpPr txBox="1"/>
      </xdr:nvSpPr>
      <xdr:spPr>
        <a:xfrm>
          <a:off x="0" y="5829759"/>
          <a:ext cx="4553639" cy="3855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>
              <a:ln>
                <a:noFill/>
              </a:ln>
              <a:solidFill>
                <a:schemeClr val="bg1">
                  <a:lumMod val="50000"/>
                </a:schemeClr>
              </a:solidFill>
              <a:latin typeface="TH Sarabun New" panose="020B0500040200020003" pitchFamily="34" charset="-34"/>
              <a:cs typeface="TH Sarabun New" panose="020B0500040200020003" pitchFamily="34" charset="-34"/>
            </a:rPr>
            <a:t>จัดทำโดย นางสาวระพีพรรณ ตาเห็น ครูโรงเรียนหน้าศูนย์เครื่องมือกล</a:t>
          </a:r>
        </a:p>
      </xdr:txBody>
    </xdr:sp>
    <xdr:clientData/>
  </xdr:twoCellAnchor>
  <xdr:twoCellAnchor editAs="oneCell">
    <xdr:from>
      <xdr:col>14</xdr:col>
      <xdr:colOff>302963</xdr:colOff>
      <xdr:row>11</xdr:row>
      <xdr:rowOff>0</xdr:rowOff>
    </xdr:from>
    <xdr:to>
      <xdr:col>18</xdr:col>
      <xdr:colOff>341244</xdr:colOff>
      <xdr:row>15</xdr:row>
      <xdr:rowOff>155779</xdr:rowOff>
    </xdr:to>
    <xdr:pic>
      <xdr:nvPicPr>
        <xdr:cNvPr id="11" name="รูปภาพ 10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CAFBA251-C748-EBA3-EC73-D9E487ADF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9685662" y="1918771"/>
          <a:ext cx="2719052" cy="853514"/>
        </a:xfrm>
        <a:prstGeom prst="rect">
          <a:avLst/>
        </a:prstGeom>
      </xdr:spPr>
    </xdr:pic>
    <xdr:clientData/>
  </xdr:twoCellAnchor>
  <xdr:twoCellAnchor editAs="oneCell">
    <xdr:from>
      <xdr:col>14</xdr:col>
      <xdr:colOff>302964</xdr:colOff>
      <xdr:row>15</xdr:row>
      <xdr:rowOff>137711</xdr:rowOff>
    </xdr:from>
    <xdr:to>
      <xdr:col>18</xdr:col>
      <xdr:colOff>347341</xdr:colOff>
      <xdr:row>20</xdr:row>
      <xdr:rowOff>112959</xdr:rowOff>
    </xdr:to>
    <xdr:pic>
      <xdr:nvPicPr>
        <xdr:cNvPr id="15" name="รูปภาพ 14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BDDA0001-7F6D-0326-DEA7-9CBC1C88F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685663" y="2754217"/>
          <a:ext cx="2725148" cy="847417"/>
        </a:xfrm>
        <a:prstGeom prst="rect">
          <a:avLst/>
        </a:prstGeom>
      </xdr:spPr>
    </xdr:pic>
    <xdr:clientData/>
  </xdr:twoCellAnchor>
  <xdr:twoCellAnchor editAs="oneCell">
    <xdr:from>
      <xdr:col>14</xdr:col>
      <xdr:colOff>312144</xdr:colOff>
      <xdr:row>25</xdr:row>
      <xdr:rowOff>100988</xdr:rowOff>
    </xdr:from>
    <xdr:to>
      <xdr:col>18</xdr:col>
      <xdr:colOff>350425</xdr:colOff>
      <xdr:row>30</xdr:row>
      <xdr:rowOff>76236</xdr:rowOff>
    </xdr:to>
    <xdr:pic>
      <xdr:nvPicPr>
        <xdr:cNvPr id="18" name="รูปภาพ 17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44734574-B863-BD7B-993C-FA7490100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9694843" y="4461831"/>
          <a:ext cx="2719052" cy="847417"/>
        </a:xfrm>
        <a:prstGeom prst="rect">
          <a:avLst/>
        </a:prstGeom>
      </xdr:spPr>
    </xdr:pic>
    <xdr:clientData/>
  </xdr:twoCellAnchor>
  <xdr:twoCellAnchor editAs="oneCell">
    <xdr:from>
      <xdr:col>14</xdr:col>
      <xdr:colOff>257060</xdr:colOff>
      <xdr:row>6</xdr:row>
      <xdr:rowOff>0</xdr:rowOff>
    </xdr:from>
    <xdr:to>
      <xdr:col>18</xdr:col>
      <xdr:colOff>295341</xdr:colOff>
      <xdr:row>10</xdr:row>
      <xdr:rowOff>70428</xdr:rowOff>
    </xdr:to>
    <xdr:pic>
      <xdr:nvPicPr>
        <xdr:cNvPr id="19" name="รูปภาพ 18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id="{5D37E81F-AE10-43CF-52CB-8F3C95418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9639759" y="1046602"/>
          <a:ext cx="2719052" cy="76816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76200</xdr:colOff>
      <xdr:row>0</xdr:row>
      <xdr:rowOff>7620</xdr:rowOff>
    </xdr:from>
    <xdr:to>
      <xdr:col>33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291AC3A-B985-4BAE-9C96-7862B205C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1340" y="7620"/>
          <a:ext cx="1947333" cy="80622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350520</xdr:colOff>
      <xdr:row>0</xdr:row>
      <xdr:rowOff>0</xdr:rowOff>
    </xdr:from>
    <xdr:to>
      <xdr:col>28</xdr:col>
      <xdr:colOff>187113</xdr:colOff>
      <xdr:row>2</xdr:row>
      <xdr:rowOff>181381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FBD9B01-93AF-4FCE-9DE3-B9661A95F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3680" y="0"/>
          <a:ext cx="1947333" cy="80622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76200</xdr:colOff>
      <xdr:row>0</xdr:row>
      <xdr:rowOff>7620</xdr:rowOff>
    </xdr:from>
    <xdr:to>
      <xdr:col>33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26041FB-71A3-4023-B400-B5CDCEB91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1340" y="7620"/>
          <a:ext cx="1947333" cy="80622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76200</xdr:colOff>
      <xdr:row>0</xdr:row>
      <xdr:rowOff>7620</xdr:rowOff>
    </xdr:from>
    <xdr:to>
      <xdr:col>33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01521A5-9BBF-4095-A39A-CB8C0B1D4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1340" y="7620"/>
          <a:ext cx="1947333" cy="80622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76200</xdr:colOff>
      <xdr:row>0</xdr:row>
      <xdr:rowOff>7620</xdr:rowOff>
    </xdr:from>
    <xdr:to>
      <xdr:col>33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1763E71-A84A-468A-827D-E8C10277B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1340" y="7620"/>
          <a:ext cx="1947333" cy="80622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76200</xdr:colOff>
      <xdr:row>0</xdr:row>
      <xdr:rowOff>7620</xdr:rowOff>
    </xdr:from>
    <xdr:to>
      <xdr:col>33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75E928B-09FE-4C96-8FC6-93A9EFF44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1340" y="7620"/>
          <a:ext cx="1947333" cy="80622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76200</xdr:colOff>
      <xdr:row>0</xdr:row>
      <xdr:rowOff>7620</xdr:rowOff>
    </xdr:from>
    <xdr:to>
      <xdr:col>28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7C703E9-B251-4B7F-907D-00971DF90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0" y="7620"/>
          <a:ext cx="1947333" cy="806221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83820</xdr:colOff>
      <xdr:row>0</xdr:row>
      <xdr:rowOff>45720</xdr:rowOff>
    </xdr:from>
    <xdr:to>
      <xdr:col>21</xdr:col>
      <xdr:colOff>19473</xdr:colOff>
      <xdr:row>2</xdr:row>
      <xdr:rowOff>227101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1760" y="45720"/>
          <a:ext cx="1947333" cy="806221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60960</xdr:colOff>
      <xdr:row>0</xdr:row>
      <xdr:rowOff>53340</xdr:rowOff>
    </xdr:from>
    <xdr:to>
      <xdr:col>33</xdr:col>
      <xdr:colOff>255693</xdr:colOff>
      <xdr:row>2</xdr:row>
      <xdr:rowOff>234721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1800" y="53340"/>
          <a:ext cx="1947333" cy="80622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60960</xdr:colOff>
      <xdr:row>0</xdr:row>
      <xdr:rowOff>53340</xdr:rowOff>
    </xdr:from>
    <xdr:to>
      <xdr:col>31</xdr:col>
      <xdr:colOff>255693</xdr:colOff>
      <xdr:row>2</xdr:row>
      <xdr:rowOff>234721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4615707-8C72-455E-A5FA-3359D3598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8960" y="53340"/>
          <a:ext cx="1947333" cy="80622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1930400</xdr:colOff>
      <xdr:row>0</xdr:row>
      <xdr:rowOff>0</xdr:rowOff>
    </xdr:from>
    <xdr:to>
      <xdr:col>4</xdr:col>
      <xdr:colOff>1932939</xdr:colOff>
      <xdr:row>2</xdr:row>
      <xdr:rowOff>44221</xdr:rowOff>
    </xdr:to>
    <xdr:pic>
      <xdr:nvPicPr>
        <xdr:cNvPr id="3" name="รูปภาพ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64600" y="0"/>
          <a:ext cx="1945639" cy="80622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60960</xdr:colOff>
      <xdr:row>0</xdr:row>
      <xdr:rowOff>53340</xdr:rowOff>
    </xdr:from>
    <xdr:to>
      <xdr:col>33</xdr:col>
      <xdr:colOff>255693</xdr:colOff>
      <xdr:row>2</xdr:row>
      <xdr:rowOff>234721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84E2C92-1A5B-42BD-9B49-68BE1DEBB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0440" y="53340"/>
          <a:ext cx="1947333" cy="806221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60960</xdr:colOff>
      <xdr:row>0</xdr:row>
      <xdr:rowOff>53340</xdr:rowOff>
    </xdr:from>
    <xdr:to>
      <xdr:col>31</xdr:col>
      <xdr:colOff>255693</xdr:colOff>
      <xdr:row>2</xdr:row>
      <xdr:rowOff>234721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37FFF4-51D2-4718-8308-0D55B366F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8960" y="53340"/>
          <a:ext cx="1947333" cy="806221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22860</xdr:colOff>
      <xdr:row>0</xdr:row>
      <xdr:rowOff>236220</xdr:rowOff>
    </xdr:from>
    <xdr:to>
      <xdr:col>17</xdr:col>
      <xdr:colOff>217593</xdr:colOff>
      <xdr:row>3</xdr:row>
      <xdr:rowOff>158521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3680" y="236220"/>
          <a:ext cx="1947333" cy="80622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1005840</xdr:colOff>
      <xdr:row>0</xdr:row>
      <xdr:rowOff>175260</xdr:rowOff>
    </xdr:from>
    <xdr:to>
      <xdr:col>14</xdr:col>
      <xdr:colOff>232833</xdr:colOff>
      <xdr:row>3</xdr:row>
      <xdr:rowOff>128041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3180" y="175260"/>
          <a:ext cx="1947333" cy="806221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91440</xdr:colOff>
      <xdr:row>0</xdr:row>
      <xdr:rowOff>114300</xdr:rowOff>
    </xdr:from>
    <xdr:to>
      <xdr:col>19</xdr:col>
      <xdr:colOff>331893</xdr:colOff>
      <xdr:row>3</xdr:row>
      <xdr:rowOff>67081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4660" y="114300"/>
          <a:ext cx="1947333" cy="80622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23448</xdr:colOff>
      <xdr:row>0</xdr:row>
      <xdr:rowOff>0</xdr:rowOff>
    </xdr:from>
    <xdr:to>
      <xdr:col>5</xdr:col>
      <xdr:colOff>334109</xdr:colOff>
      <xdr:row>2</xdr:row>
      <xdr:rowOff>60594</xdr:rowOff>
    </xdr:to>
    <xdr:pic>
      <xdr:nvPicPr>
        <xdr:cNvPr id="3" name="รูปภาพ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0371" y="0"/>
          <a:ext cx="1647092" cy="68191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7620</xdr:colOff>
      <xdr:row>0</xdr:row>
      <xdr:rowOff>60960</xdr:rowOff>
    </xdr:from>
    <xdr:to>
      <xdr:col>12</xdr:col>
      <xdr:colOff>539867</xdr:colOff>
      <xdr:row>1</xdr:row>
      <xdr:rowOff>152399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4600" y="60960"/>
          <a:ext cx="1873367" cy="71627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121921</xdr:colOff>
      <xdr:row>0</xdr:row>
      <xdr:rowOff>0</xdr:rowOff>
    </xdr:from>
    <xdr:to>
      <xdr:col>6</xdr:col>
      <xdr:colOff>241394</xdr:colOff>
      <xdr:row>0</xdr:row>
      <xdr:rowOff>720000</xdr:rowOff>
    </xdr:to>
    <xdr:pic>
      <xdr:nvPicPr>
        <xdr:cNvPr id="4" name="รูปภาพ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7021" y="0"/>
          <a:ext cx="706213" cy="72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190500</xdr:colOff>
      <xdr:row>0</xdr:row>
      <xdr:rowOff>53340</xdr:rowOff>
    </xdr:from>
    <xdr:to>
      <xdr:col>14</xdr:col>
      <xdr:colOff>126153</xdr:colOff>
      <xdr:row>1</xdr:row>
      <xdr:rowOff>89941</xdr:rowOff>
    </xdr:to>
    <xdr:pic>
      <xdr:nvPicPr>
        <xdr:cNvPr id="5" name="รูปภาพ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4620" y="53340"/>
          <a:ext cx="1947333" cy="80622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83820</xdr:colOff>
      <xdr:row>0</xdr:row>
      <xdr:rowOff>45720</xdr:rowOff>
    </xdr:from>
    <xdr:to>
      <xdr:col>14</xdr:col>
      <xdr:colOff>19473</xdr:colOff>
      <xdr:row>2</xdr:row>
      <xdr:rowOff>227101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9860" y="45720"/>
          <a:ext cx="1947333" cy="80622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76200</xdr:colOff>
      <xdr:row>0</xdr:row>
      <xdr:rowOff>7620</xdr:rowOff>
    </xdr:from>
    <xdr:to>
      <xdr:col>33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5120" y="7620"/>
          <a:ext cx="1947333" cy="80622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76200</xdr:colOff>
      <xdr:row>0</xdr:row>
      <xdr:rowOff>7620</xdr:rowOff>
    </xdr:from>
    <xdr:to>
      <xdr:col>33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CDF3CB-4877-4B58-96C4-748D0DEF8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1340" y="7620"/>
          <a:ext cx="1947333" cy="80622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76200</xdr:colOff>
      <xdr:row>0</xdr:row>
      <xdr:rowOff>7620</xdr:rowOff>
    </xdr:from>
    <xdr:to>
      <xdr:col>33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FEA53CD-A796-4891-8B5B-860CC4D2F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1340" y="7620"/>
          <a:ext cx="1947333" cy="80622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1FBF53-9610-4ACF-9D1F-117292C0B4B6}">
  <sheetPr codeName="Sheet1"/>
  <dimension ref="A1"/>
  <sheetViews>
    <sheetView tabSelected="1" zoomScale="83" zoomScaleNormal="83" workbookViewId="0"/>
  </sheetViews>
  <sheetFormatPr defaultRowHeight="13.8" x14ac:dyDescent="0.25"/>
  <cols>
    <col min="1" max="16384" width="8.796875" style="13"/>
  </cols>
  <sheetData>
    <row r="1" spans="1:1" x14ac:dyDescent="0.25">
      <c r="A1" s="13">
        <v>123</v>
      </c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F85779-A82D-4AF4-A7B5-70B85AE8A793}">
  <sheetPr codeName="Sheet17">
    <tabColor theme="9" tint="0.39997558519241921"/>
  </sheetPr>
  <dimension ref="A1:AP218"/>
  <sheetViews>
    <sheetView zoomScaleNormal="100" workbookViewId="0">
      <selection activeCell="G4" sqref="G4:AC7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9" width="2.5" style="93" customWidth="1"/>
    <col min="30" max="32" width="5.69921875" style="100" customWidth="1"/>
    <col min="33" max="33" width="5.8984375" style="100" customWidth="1"/>
    <col min="34" max="34" width="5.09765625" style="100" customWidth="1"/>
    <col min="35" max="35" width="8.5" style="100" customWidth="1"/>
    <col min="36" max="36" width="5.69921875" style="100" customWidth="1"/>
    <col min="37" max="37" width="6.296875" style="100" customWidth="1"/>
    <col min="38" max="38" width="6.59765625" style="100" customWidth="1"/>
    <col min="39" max="39" width="8.796875" style="94"/>
    <col min="40" max="42" width="8.796875" style="95"/>
    <col min="43" max="16384" width="8.796875" style="94"/>
  </cols>
  <sheetData>
    <row r="1" spans="1:42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0"/>
      <c r="V1" s="63" t="s">
        <v>200</v>
      </c>
      <c r="W1" s="68"/>
      <c r="X1" s="68"/>
      <c r="Y1" s="68">
        <f>ข้อมูลพื้นฐาน!B9</f>
        <v>0</v>
      </c>
      <c r="Z1" s="68"/>
      <c r="AA1" s="68"/>
      <c r="AB1" s="60"/>
      <c r="AC1" s="68"/>
    </row>
    <row r="2" spans="1:42" x14ac:dyDescent="0.7">
      <c r="A2" s="84" t="s">
        <v>97</v>
      </c>
      <c r="B2" s="231">
        <f>ข้อมูลพื้นฐาน!B11</f>
        <v>0</v>
      </c>
      <c r="C2" s="231"/>
      <c r="D2" s="231"/>
      <c r="E2" s="231"/>
      <c r="F2" s="123"/>
      <c r="G2" s="124"/>
      <c r="H2" s="124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4" t="s">
        <v>199</v>
      </c>
      <c r="T2" s="62"/>
      <c r="U2" s="62"/>
      <c r="V2" s="249">
        <f>ข้อมูลพื้นฐาน!B13</f>
        <v>0</v>
      </c>
      <c r="W2" s="249"/>
      <c r="X2" s="63"/>
      <c r="Y2" s="63" t="s">
        <v>192</v>
      </c>
      <c r="Z2" s="68"/>
      <c r="AA2" s="68"/>
      <c r="AB2" s="68"/>
      <c r="AC2" s="68"/>
    </row>
    <row r="3" spans="1:42" x14ac:dyDescent="0.7">
      <c r="A3" s="232" t="s">
        <v>64</v>
      </c>
      <c r="B3" s="235" t="s">
        <v>72</v>
      </c>
      <c r="C3" s="238" t="s">
        <v>71</v>
      </c>
      <c r="D3" s="239"/>
      <c r="E3" s="240"/>
      <c r="F3" s="247" t="s">
        <v>193</v>
      </c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48"/>
      <c r="Z3" s="248"/>
      <c r="AA3" s="248"/>
      <c r="AB3" s="248"/>
      <c r="AC3" s="248"/>
    </row>
    <row r="4" spans="1:42" ht="21" customHeight="1" x14ac:dyDescent="0.7">
      <c r="A4" s="233"/>
      <c r="B4" s="236"/>
      <c r="C4" s="241"/>
      <c r="D4" s="242"/>
      <c r="E4" s="243"/>
      <c r="F4" s="127" t="s">
        <v>73</v>
      </c>
      <c r="G4" s="189" t="s">
        <v>77</v>
      </c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89"/>
      <c r="AB4" s="189"/>
      <c r="AC4" s="189"/>
      <c r="AD4" s="100" t="s">
        <v>77</v>
      </c>
      <c r="AE4" s="100" t="s">
        <v>180</v>
      </c>
      <c r="AF4" s="100">
        <v>1</v>
      </c>
      <c r="AG4" s="100">
        <v>1</v>
      </c>
      <c r="AH4" s="100" t="s">
        <v>89</v>
      </c>
    </row>
    <row r="5" spans="1:42" ht="21" customHeight="1" x14ac:dyDescent="0.7">
      <c r="A5" s="233"/>
      <c r="B5" s="236"/>
      <c r="C5" s="241"/>
      <c r="D5" s="242"/>
      <c r="E5" s="243"/>
      <c r="F5" s="127" t="s">
        <v>76</v>
      </c>
      <c r="G5" s="190" t="s">
        <v>180</v>
      </c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00" t="s">
        <v>78</v>
      </c>
      <c r="AE5" s="100" t="s">
        <v>181</v>
      </c>
      <c r="AF5" s="100">
        <v>2</v>
      </c>
      <c r="AG5" s="100">
        <v>2</v>
      </c>
      <c r="AH5" s="100" t="s">
        <v>90</v>
      </c>
    </row>
    <row r="6" spans="1:42" ht="21" customHeight="1" x14ac:dyDescent="0.7">
      <c r="A6" s="233"/>
      <c r="B6" s="236"/>
      <c r="C6" s="241"/>
      <c r="D6" s="242"/>
      <c r="E6" s="243"/>
      <c r="F6" s="127" t="s">
        <v>74</v>
      </c>
      <c r="G6" s="189"/>
      <c r="H6" s="189"/>
      <c r="I6" s="189"/>
      <c r="J6" s="189"/>
      <c r="K6" s="189"/>
      <c r="L6" s="189"/>
      <c r="M6" s="189"/>
      <c r="N6" s="189"/>
      <c r="O6" s="189"/>
      <c r="P6" s="189"/>
      <c r="Q6" s="189"/>
      <c r="R6" s="189"/>
      <c r="S6" s="189"/>
      <c r="T6" s="189"/>
      <c r="U6" s="189"/>
      <c r="V6" s="189"/>
      <c r="W6" s="189"/>
      <c r="X6" s="189"/>
      <c r="Y6" s="189"/>
      <c r="Z6" s="189"/>
      <c r="AA6" s="189"/>
      <c r="AB6" s="189"/>
      <c r="AC6" s="189"/>
      <c r="AD6" s="100" t="s">
        <v>79</v>
      </c>
      <c r="AE6" s="100" t="s">
        <v>182</v>
      </c>
      <c r="AF6" s="100">
        <v>3</v>
      </c>
      <c r="AG6" s="100">
        <v>3</v>
      </c>
      <c r="AH6" s="100" t="s">
        <v>91</v>
      </c>
    </row>
    <row r="7" spans="1:42" ht="21" customHeight="1" x14ac:dyDescent="0.7">
      <c r="A7" s="234"/>
      <c r="B7" s="237"/>
      <c r="C7" s="244"/>
      <c r="D7" s="245"/>
      <c r="E7" s="246"/>
      <c r="F7" s="128" t="s">
        <v>75</v>
      </c>
      <c r="G7" s="191">
        <v>70</v>
      </c>
      <c r="H7" s="191">
        <v>71</v>
      </c>
      <c r="I7" s="191">
        <v>72</v>
      </c>
      <c r="J7" s="191">
        <v>73</v>
      </c>
      <c r="K7" s="191">
        <v>74</v>
      </c>
      <c r="L7" s="191">
        <v>75</v>
      </c>
      <c r="M7" s="191">
        <v>76</v>
      </c>
      <c r="N7" s="191">
        <v>77</v>
      </c>
      <c r="O7" s="191">
        <v>78</v>
      </c>
      <c r="P7" s="191">
        <v>79</v>
      </c>
      <c r="Q7" s="191">
        <v>80</v>
      </c>
      <c r="R7" s="191">
        <v>81</v>
      </c>
      <c r="S7" s="191">
        <v>82</v>
      </c>
      <c r="T7" s="191">
        <v>83</v>
      </c>
      <c r="U7" s="191">
        <v>84</v>
      </c>
      <c r="V7" s="191">
        <v>85</v>
      </c>
      <c r="W7" s="191">
        <v>86</v>
      </c>
      <c r="X7" s="191">
        <v>87</v>
      </c>
      <c r="Y7" s="191">
        <v>88</v>
      </c>
      <c r="Z7" s="191">
        <v>89</v>
      </c>
      <c r="AA7" s="191">
        <v>90</v>
      </c>
      <c r="AB7" s="191">
        <v>91</v>
      </c>
      <c r="AC7" s="191">
        <v>92</v>
      </c>
      <c r="AD7" s="100" t="s">
        <v>80</v>
      </c>
      <c r="AE7" s="100" t="s">
        <v>183</v>
      </c>
      <c r="AF7" s="100">
        <v>4</v>
      </c>
      <c r="AG7" s="100">
        <v>4</v>
      </c>
      <c r="AH7" s="100" t="s">
        <v>92</v>
      </c>
      <c r="AI7" s="101" t="s">
        <v>99</v>
      </c>
      <c r="AJ7" s="101" t="s">
        <v>100</v>
      </c>
      <c r="AK7" s="101" t="s">
        <v>101</v>
      </c>
      <c r="AL7" s="101" t="s">
        <v>102</v>
      </c>
    </row>
    <row r="8" spans="1:42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3922</v>
      </c>
      <c r="C8" s="88" t="str">
        <f>ข้อมูลนักเรียน!C2</f>
        <v>ด.ช.</v>
      </c>
      <c r="D8" s="89" t="str">
        <f>ข้อมูลนักเรียน!D2</f>
        <v>สุรชัย</v>
      </c>
      <c r="E8" s="89" t="str">
        <f>ข้อมูลนักเรียน!E2</f>
        <v>เมืองปาก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102" t="s">
        <v>81</v>
      </c>
      <c r="AE8" s="102" t="s">
        <v>184</v>
      </c>
      <c r="AF8" s="102">
        <v>5</v>
      </c>
      <c r="AG8" s="102">
        <v>5</v>
      </c>
      <c r="AH8" s="102"/>
      <c r="AI8" s="102">
        <f t="shared" ref="AI8:AI40" si="0">COUNTIF(G8:AC8,"/")</f>
        <v>0</v>
      </c>
      <c r="AJ8" s="102">
        <f t="shared" ref="AJ8:AJ40" si="1">COUNTIF(G8:AC8,"ข")</f>
        <v>0</v>
      </c>
      <c r="AK8" s="102">
        <f t="shared" ref="AK8:AK40" si="2">COUNTIF(G8:AC8,"ล")</f>
        <v>0</v>
      </c>
      <c r="AL8" s="102">
        <f t="shared" ref="AL8:AL40" si="3">COUNTIF(G8:AC8,"ป")</f>
        <v>0</v>
      </c>
      <c r="AN8" s="97"/>
      <c r="AO8" s="97"/>
      <c r="AP8" s="97"/>
    </row>
    <row r="9" spans="1:42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3923</v>
      </c>
      <c r="C9" s="88" t="str">
        <f>ข้อมูลนักเรียน!C3</f>
        <v>ด.ช.</v>
      </c>
      <c r="D9" s="89" t="str">
        <f>ข้อมูลนักเรียน!D3</f>
        <v>ชนาธิป</v>
      </c>
      <c r="E9" s="89" t="str">
        <f>ข้อมูลนักเรียน!E3</f>
        <v>คำมา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102" t="s">
        <v>82</v>
      </c>
      <c r="AE9" s="102" t="s">
        <v>185</v>
      </c>
      <c r="AF9" s="102">
        <v>6</v>
      </c>
      <c r="AG9" s="102">
        <v>6</v>
      </c>
      <c r="AH9" s="102"/>
      <c r="AI9" s="102">
        <f t="shared" si="0"/>
        <v>0</v>
      </c>
      <c r="AJ9" s="102">
        <f t="shared" si="1"/>
        <v>0</v>
      </c>
      <c r="AK9" s="102">
        <f t="shared" si="2"/>
        <v>0</v>
      </c>
      <c r="AL9" s="102">
        <f t="shared" si="3"/>
        <v>0</v>
      </c>
      <c r="AN9" s="97"/>
      <c r="AO9" s="97"/>
      <c r="AP9" s="97"/>
    </row>
    <row r="10" spans="1:42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3924</v>
      </c>
      <c r="C10" s="88" t="str">
        <f>ข้อมูลนักเรียน!C4</f>
        <v>ด.ช.</v>
      </c>
      <c r="D10" s="89" t="str">
        <f>ข้อมูลนักเรียน!D4</f>
        <v>ปกรณ์</v>
      </c>
      <c r="E10" s="89" t="str">
        <f>ข้อมูลนักเรียน!E4</f>
        <v>ศรีบุญ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02" t="s">
        <v>83</v>
      </c>
      <c r="AE10" s="102" t="s">
        <v>186</v>
      </c>
      <c r="AF10" s="102">
        <v>7</v>
      </c>
      <c r="AG10" s="102">
        <v>7</v>
      </c>
      <c r="AH10" s="102"/>
      <c r="AI10" s="102">
        <f t="shared" si="0"/>
        <v>0</v>
      </c>
      <c r="AJ10" s="102">
        <f t="shared" si="1"/>
        <v>0</v>
      </c>
      <c r="AK10" s="102">
        <f t="shared" si="2"/>
        <v>0</v>
      </c>
      <c r="AL10" s="102">
        <f t="shared" si="3"/>
        <v>0</v>
      </c>
      <c r="AN10" s="97"/>
      <c r="AO10" s="97"/>
      <c r="AP10" s="97"/>
    </row>
    <row r="11" spans="1:42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4045</v>
      </c>
      <c r="C11" s="88" t="str">
        <f>ข้อมูลนักเรียน!C5</f>
        <v>ด.ช.</v>
      </c>
      <c r="D11" s="89" t="str">
        <f>ข้อมูลนักเรียน!D5</f>
        <v>นาวิน</v>
      </c>
      <c r="E11" s="89" t="str">
        <f>ข้อมูลนักเรียน!E5</f>
        <v>มาเสือ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02" t="s">
        <v>84</v>
      </c>
      <c r="AE11" s="102"/>
      <c r="AF11" s="102">
        <v>8</v>
      </c>
      <c r="AG11" s="102">
        <v>8</v>
      </c>
      <c r="AH11" s="102"/>
      <c r="AI11" s="102">
        <f t="shared" si="0"/>
        <v>0</v>
      </c>
      <c r="AJ11" s="102">
        <f t="shared" si="1"/>
        <v>0</v>
      </c>
      <c r="AK11" s="102">
        <f t="shared" si="2"/>
        <v>0</v>
      </c>
      <c r="AL11" s="102">
        <f t="shared" si="3"/>
        <v>0</v>
      </c>
      <c r="AN11" s="97"/>
      <c r="AO11" s="97"/>
      <c r="AP11" s="97"/>
    </row>
    <row r="12" spans="1:42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4047</v>
      </c>
      <c r="C12" s="88" t="str">
        <f>ข้อมูลนักเรียน!C6</f>
        <v>ด.ช.</v>
      </c>
      <c r="D12" s="89" t="str">
        <f>ข้อมูลนักเรียน!D6</f>
        <v>กุลชาติ</v>
      </c>
      <c r="E12" s="89" t="str">
        <f>ข้อมูลนักเรียน!E6</f>
        <v>พรมตา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102" t="s">
        <v>85</v>
      </c>
      <c r="AE12" s="102"/>
      <c r="AF12" s="102">
        <v>9</v>
      </c>
      <c r="AG12" s="102">
        <v>9</v>
      </c>
      <c r="AH12" s="102"/>
      <c r="AI12" s="102">
        <f t="shared" si="0"/>
        <v>0</v>
      </c>
      <c r="AJ12" s="102">
        <f t="shared" si="1"/>
        <v>0</v>
      </c>
      <c r="AK12" s="102">
        <f t="shared" si="2"/>
        <v>0</v>
      </c>
      <c r="AL12" s="102">
        <f t="shared" si="3"/>
        <v>0</v>
      </c>
      <c r="AN12" s="97"/>
      <c r="AO12" s="97"/>
      <c r="AP12" s="97"/>
    </row>
    <row r="13" spans="1:42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4052</v>
      </c>
      <c r="C13" s="88" t="str">
        <f>ข้อมูลนักเรียน!C7</f>
        <v>ด.ช.</v>
      </c>
      <c r="D13" s="89" t="str">
        <f>ข้อมูลนักเรียน!D7</f>
        <v>เอกวัส</v>
      </c>
      <c r="E13" s="89" t="str">
        <f>ข้อมูลนักเรียน!E7</f>
        <v>แพรทอง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102" t="s">
        <v>86</v>
      </c>
      <c r="AE13" s="102"/>
      <c r="AF13" s="102">
        <v>10</v>
      </c>
      <c r="AG13" s="102">
        <v>10</v>
      </c>
      <c r="AH13" s="102"/>
      <c r="AI13" s="102">
        <f t="shared" si="0"/>
        <v>0</v>
      </c>
      <c r="AJ13" s="102">
        <f t="shared" si="1"/>
        <v>0</v>
      </c>
      <c r="AK13" s="102">
        <f t="shared" si="2"/>
        <v>0</v>
      </c>
      <c r="AL13" s="102">
        <f t="shared" si="3"/>
        <v>0</v>
      </c>
      <c r="AN13" s="97"/>
      <c r="AO13" s="97"/>
      <c r="AP13" s="97"/>
    </row>
    <row r="14" spans="1:42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4129</v>
      </c>
      <c r="C14" s="88" t="str">
        <f>ข้อมูลนักเรียน!C8</f>
        <v>ด.ช.</v>
      </c>
      <c r="D14" s="89" t="str">
        <f>ข้อมูลนักเรียน!D8</f>
        <v>ภูวเดช</v>
      </c>
      <c r="E14" s="89" t="str">
        <f>ข้อมูลนักเรียน!E8</f>
        <v>แก้วประดับ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102" t="s">
        <v>87</v>
      </c>
      <c r="AE14" s="102"/>
      <c r="AF14" s="102">
        <v>11</v>
      </c>
      <c r="AG14" s="102">
        <v>11</v>
      </c>
      <c r="AH14" s="102"/>
      <c r="AI14" s="102">
        <f t="shared" si="0"/>
        <v>0</v>
      </c>
      <c r="AJ14" s="102">
        <f t="shared" si="1"/>
        <v>0</v>
      </c>
      <c r="AK14" s="102">
        <f t="shared" si="2"/>
        <v>0</v>
      </c>
      <c r="AL14" s="102">
        <f t="shared" si="3"/>
        <v>0</v>
      </c>
      <c r="AN14" s="97"/>
      <c r="AO14" s="97"/>
      <c r="AP14" s="97"/>
    </row>
    <row r="15" spans="1:42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3959</v>
      </c>
      <c r="C15" s="88" t="str">
        <f>ข้อมูลนักเรียน!C9</f>
        <v>ด.ญ.</v>
      </c>
      <c r="D15" s="89" t="str">
        <f>ข้อมูลนักเรียน!D9</f>
        <v>ปาริชาติ</v>
      </c>
      <c r="E15" s="89" t="str">
        <f>ข้อมูลนักเรียน!E9</f>
        <v>แก้วใส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102" t="s">
        <v>88</v>
      </c>
      <c r="AE15" s="102"/>
      <c r="AF15" s="102">
        <v>12</v>
      </c>
      <c r="AG15" s="102">
        <v>12</v>
      </c>
      <c r="AH15" s="102"/>
      <c r="AI15" s="102">
        <f t="shared" si="0"/>
        <v>0</v>
      </c>
      <c r="AJ15" s="102">
        <f t="shared" si="1"/>
        <v>0</v>
      </c>
      <c r="AK15" s="102">
        <f t="shared" si="2"/>
        <v>0</v>
      </c>
      <c r="AL15" s="102">
        <f t="shared" si="3"/>
        <v>0</v>
      </c>
      <c r="AN15" s="97"/>
      <c r="AO15" s="97"/>
      <c r="AP15" s="97"/>
    </row>
    <row r="16" spans="1:42" s="96" customFormat="1" ht="18" customHeight="1" x14ac:dyDescent="0.25">
      <c r="A16" s="86">
        <f>ข้อมูลนักเรียน!A10</f>
        <v>0</v>
      </c>
      <c r="B16" s="87">
        <f>ข้อมูลนักเรียน!B10</f>
        <v>0</v>
      </c>
      <c r="C16" s="88">
        <f>ข้อมูลนักเรียน!C10</f>
        <v>0</v>
      </c>
      <c r="D16" s="89">
        <f>ข้อมูลนักเรียน!D10</f>
        <v>0</v>
      </c>
      <c r="E16" s="89">
        <f>ข้อมูลนักเรียน!E10</f>
        <v>0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102"/>
      <c r="AE16" s="102"/>
      <c r="AF16" s="102">
        <v>13</v>
      </c>
      <c r="AG16" s="102">
        <v>13</v>
      </c>
      <c r="AH16" s="102"/>
      <c r="AI16" s="102">
        <f t="shared" si="0"/>
        <v>0</v>
      </c>
      <c r="AJ16" s="102">
        <f t="shared" si="1"/>
        <v>0</v>
      </c>
      <c r="AK16" s="102">
        <f t="shared" si="2"/>
        <v>0</v>
      </c>
      <c r="AL16" s="102">
        <f t="shared" si="3"/>
        <v>0</v>
      </c>
      <c r="AN16" s="97"/>
      <c r="AO16" s="97"/>
      <c r="AP16" s="97"/>
    </row>
    <row r="17" spans="1:42" s="96" customFormat="1" ht="18" customHeight="1" x14ac:dyDescent="0.25">
      <c r="A17" s="86">
        <f>ข้อมูลนักเรียน!A11</f>
        <v>0</v>
      </c>
      <c r="B17" s="87">
        <f>ข้อมูลนักเรียน!B11</f>
        <v>0</v>
      </c>
      <c r="C17" s="88">
        <f>ข้อมูลนักเรียน!C11</f>
        <v>0</v>
      </c>
      <c r="D17" s="89">
        <f>ข้อมูลนักเรียน!D11</f>
        <v>0</v>
      </c>
      <c r="E17" s="89">
        <f>ข้อมูลนักเรียน!E11</f>
        <v>0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102"/>
      <c r="AE17" s="102"/>
      <c r="AF17" s="102">
        <v>14</v>
      </c>
      <c r="AG17" s="102">
        <v>14</v>
      </c>
      <c r="AH17" s="102"/>
      <c r="AI17" s="102">
        <f t="shared" si="0"/>
        <v>0</v>
      </c>
      <c r="AJ17" s="102">
        <f t="shared" si="1"/>
        <v>0</v>
      </c>
      <c r="AK17" s="102">
        <f t="shared" si="2"/>
        <v>0</v>
      </c>
      <c r="AL17" s="102">
        <f t="shared" si="3"/>
        <v>0</v>
      </c>
      <c r="AN17" s="97"/>
      <c r="AO17" s="97"/>
      <c r="AP17" s="97"/>
    </row>
    <row r="18" spans="1:42" s="96" customFormat="1" ht="18" customHeight="1" x14ac:dyDescent="0.25">
      <c r="A18" s="86">
        <f>ข้อมูลนักเรียน!A12</f>
        <v>0</v>
      </c>
      <c r="B18" s="87">
        <f>ข้อมูลนักเรียน!B12</f>
        <v>0</v>
      </c>
      <c r="C18" s="88">
        <f>ข้อมูลนักเรียน!C12</f>
        <v>0</v>
      </c>
      <c r="D18" s="89">
        <f>ข้อมูลนักเรียน!D12</f>
        <v>0</v>
      </c>
      <c r="E18" s="89">
        <f>ข้อมูลนักเรียน!E12</f>
        <v>0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102"/>
      <c r="AE18" s="102"/>
      <c r="AF18" s="102">
        <v>15</v>
      </c>
      <c r="AG18" s="102">
        <v>15</v>
      </c>
      <c r="AH18" s="102"/>
      <c r="AI18" s="102">
        <f t="shared" si="0"/>
        <v>0</v>
      </c>
      <c r="AJ18" s="102">
        <f t="shared" si="1"/>
        <v>0</v>
      </c>
      <c r="AK18" s="102">
        <f t="shared" si="2"/>
        <v>0</v>
      </c>
      <c r="AL18" s="102">
        <f t="shared" si="3"/>
        <v>0</v>
      </c>
      <c r="AN18" s="97"/>
      <c r="AO18" s="97"/>
      <c r="AP18" s="97"/>
    </row>
    <row r="19" spans="1:42" s="96" customFormat="1" ht="18" customHeight="1" x14ac:dyDescent="0.25">
      <c r="A19" s="86">
        <f>ข้อมูลนักเรียน!A13</f>
        <v>0</v>
      </c>
      <c r="B19" s="87">
        <f>ข้อมูลนักเรียน!B13</f>
        <v>0</v>
      </c>
      <c r="C19" s="88">
        <f>ข้อมูลนักเรียน!C13</f>
        <v>0</v>
      </c>
      <c r="D19" s="89">
        <f>ข้อมูลนักเรียน!D13</f>
        <v>0</v>
      </c>
      <c r="E19" s="89">
        <f>ข้อมูลนักเรียน!E13</f>
        <v>0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102"/>
      <c r="AE19" s="102"/>
      <c r="AF19" s="102">
        <v>16</v>
      </c>
      <c r="AG19" s="102">
        <v>16</v>
      </c>
      <c r="AH19" s="102"/>
      <c r="AI19" s="102">
        <f t="shared" si="0"/>
        <v>0</v>
      </c>
      <c r="AJ19" s="102">
        <f t="shared" si="1"/>
        <v>0</v>
      </c>
      <c r="AK19" s="102">
        <f t="shared" si="2"/>
        <v>0</v>
      </c>
      <c r="AL19" s="102">
        <f t="shared" si="3"/>
        <v>0</v>
      </c>
      <c r="AN19" s="97"/>
      <c r="AO19" s="97"/>
      <c r="AP19" s="97"/>
    </row>
    <row r="20" spans="1:42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102"/>
      <c r="AE20" s="102"/>
      <c r="AF20" s="102">
        <v>17</v>
      </c>
      <c r="AG20" s="102">
        <v>17</v>
      </c>
      <c r="AH20" s="102"/>
      <c r="AI20" s="102">
        <f t="shared" si="0"/>
        <v>0</v>
      </c>
      <c r="AJ20" s="102">
        <f t="shared" si="1"/>
        <v>0</v>
      </c>
      <c r="AK20" s="102">
        <f t="shared" si="2"/>
        <v>0</v>
      </c>
      <c r="AL20" s="102">
        <f t="shared" si="3"/>
        <v>0</v>
      </c>
      <c r="AN20" s="97"/>
      <c r="AO20" s="97"/>
      <c r="AP20" s="97"/>
    </row>
    <row r="21" spans="1:42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102"/>
      <c r="AE21" s="102"/>
      <c r="AF21" s="102">
        <v>18</v>
      </c>
      <c r="AG21" s="102">
        <v>18</v>
      </c>
      <c r="AH21" s="102"/>
      <c r="AI21" s="102">
        <f t="shared" si="0"/>
        <v>0</v>
      </c>
      <c r="AJ21" s="102">
        <f t="shared" si="1"/>
        <v>0</v>
      </c>
      <c r="AK21" s="102">
        <f t="shared" si="2"/>
        <v>0</v>
      </c>
      <c r="AL21" s="102">
        <f t="shared" si="3"/>
        <v>0</v>
      </c>
      <c r="AN21" s="97"/>
      <c r="AO21" s="97"/>
      <c r="AP21" s="97"/>
    </row>
    <row r="22" spans="1:42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102"/>
      <c r="AE22" s="102"/>
      <c r="AF22" s="102">
        <v>19</v>
      </c>
      <c r="AG22" s="102">
        <v>19</v>
      </c>
      <c r="AH22" s="102"/>
      <c r="AI22" s="102">
        <f t="shared" si="0"/>
        <v>0</v>
      </c>
      <c r="AJ22" s="102">
        <f t="shared" si="1"/>
        <v>0</v>
      </c>
      <c r="AK22" s="102">
        <f t="shared" si="2"/>
        <v>0</v>
      </c>
      <c r="AL22" s="102">
        <f t="shared" si="3"/>
        <v>0</v>
      </c>
      <c r="AN22" s="97"/>
      <c r="AO22" s="97"/>
      <c r="AP22" s="97"/>
    </row>
    <row r="23" spans="1:42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102"/>
      <c r="AE23" s="102"/>
      <c r="AF23" s="102">
        <v>20</v>
      </c>
      <c r="AG23" s="102">
        <v>20</v>
      </c>
      <c r="AH23" s="102"/>
      <c r="AI23" s="102">
        <f t="shared" si="0"/>
        <v>0</v>
      </c>
      <c r="AJ23" s="102">
        <f t="shared" si="1"/>
        <v>0</v>
      </c>
      <c r="AK23" s="102">
        <f t="shared" si="2"/>
        <v>0</v>
      </c>
      <c r="AL23" s="102">
        <f t="shared" si="3"/>
        <v>0</v>
      </c>
      <c r="AN23" s="97"/>
      <c r="AO23" s="97"/>
      <c r="AP23" s="97"/>
    </row>
    <row r="24" spans="1:42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102"/>
      <c r="AE24" s="102"/>
      <c r="AF24" s="102">
        <v>21</v>
      </c>
      <c r="AG24" s="102">
        <v>21</v>
      </c>
      <c r="AH24" s="102"/>
      <c r="AI24" s="102">
        <f t="shared" si="0"/>
        <v>0</v>
      </c>
      <c r="AJ24" s="102">
        <f t="shared" si="1"/>
        <v>0</v>
      </c>
      <c r="AK24" s="102">
        <f t="shared" si="2"/>
        <v>0</v>
      </c>
      <c r="AL24" s="102">
        <f t="shared" si="3"/>
        <v>0</v>
      </c>
      <c r="AN24" s="97"/>
      <c r="AO24" s="97"/>
      <c r="AP24" s="97"/>
    </row>
    <row r="25" spans="1:42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102"/>
      <c r="AE25" s="102"/>
      <c r="AF25" s="102">
        <v>22</v>
      </c>
      <c r="AG25" s="102">
        <v>22</v>
      </c>
      <c r="AH25" s="102"/>
      <c r="AI25" s="102">
        <f t="shared" si="0"/>
        <v>0</v>
      </c>
      <c r="AJ25" s="102">
        <f t="shared" si="1"/>
        <v>0</v>
      </c>
      <c r="AK25" s="102">
        <f t="shared" si="2"/>
        <v>0</v>
      </c>
      <c r="AL25" s="102">
        <f t="shared" si="3"/>
        <v>0</v>
      </c>
      <c r="AN25" s="97"/>
      <c r="AO25" s="97"/>
      <c r="AP25" s="97"/>
    </row>
    <row r="26" spans="1:42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102"/>
      <c r="AE26" s="102"/>
      <c r="AF26" s="102">
        <v>23</v>
      </c>
      <c r="AG26" s="102">
        <v>23</v>
      </c>
      <c r="AH26" s="102"/>
      <c r="AI26" s="102">
        <f t="shared" si="0"/>
        <v>0</v>
      </c>
      <c r="AJ26" s="102">
        <f t="shared" si="1"/>
        <v>0</v>
      </c>
      <c r="AK26" s="102">
        <f t="shared" si="2"/>
        <v>0</v>
      </c>
      <c r="AL26" s="102">
        <f t="shared" si="3"/>
        <v>0</v>
      </c>
      <c r="AN26" s="97"/>
      <c r="AO26" s="97"/>
      <c r="AP26" s="97"/>
    </row>
    <row r="27" spans="1:42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102"/>
      <c r="AE27" s="102"/>
      <c r="AF27" s="102">
        <v>24</v>
      </c>
      <c r="AG27" s="102">
        <v>24</v>
      </c>
      <c r="AH27" s="102"/>
      <c r="AI27" s="102">
        <f t="shared" si="0"/>
        <v>0</v>
      </c>
      <c r="AJ27" s="102">
        <f t="shared" si="1"/>
        <v>0</v>
      </c>
      <c r="AK27" s="102">
        <f t="shared" si="2"/>
        <v>0</v>
      </c>
      <c r="AL27" s="102">
        <f t="shared" si="3"/>
        <v>0</v>
      </c>
      <c r="AN27" s="97"/>
      <c r="AO27" s="97"/>
      <c r="AP27" s="97"/>
    </row>
    <row r="28" spans="1:42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102"/>
      <c r="AE28" s="102"/>
      <c r="AF28" s="102">
        <v>25</v>
      </c>
      <c r="AG28" s="102">
        <v>25</v>
      </c>
      <c r="AH28" s="102"/>
      <c r="AI28" s="102">
        <f t="shared" si="0"/>
        <v>0</v>
      </c>
      <c r="AJ28" s="102">
        <f t="shared" si="1"/>
        <v>0</v>
      </c>
      <c r="AK28" s="102">
        <f t="shared" si="2"/>
        <v>0</v>
      </c>
      <c r="AL28" s="102">
        <f t="shared" si="3"/>
        <v>0</v>
      </c>
      <c r="AN28" s="97"/>
      <c r="AO28" s="97"/>
      <c r="AP28" s="97"/>
    </row>
    <row r="29" spans="1:42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102"/>
      <c r="AE29" s="102"/>
      <c r="AF29" s="102">
        <v>26</v>
      </c>
      <c r="AG29" s="102">
        <v>26</v>
      </c>
      <c r="AH29" s="102"/>
      <c r="AI29" s="102">
        <f t="shared" si="0"/>
        <v>0</v>
      </c>
      <c r="AJ29" s="102">
        <f t="shared" si="1"/>
        <v>0</v>
      </c>
      <c r="AK29" s="102">
        <f t="shared" si="2"/>
        <v>0</v>
      </c>
      <c r="AL29" s="102">
        <f t="shared" si="3"/>
        <v>0</v>
      </c>
      <c r="AN29" s="97"/>
      <c r="AO29" s="97"/>
      <c r="AP29" s="97"/>
    </row>
    <row r="30" spans="1:42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102"/>
      <c r="AE30" s="102"/>
      <c r="AF30" s="102">
        <v>27</v>
      </c>
      <c r="AG30" s="102">
        <v>27</v>
      </c>
      <c r="AH30" s="102"/>
      <c r="AI30" s="102">
        <f t="shared" si="0"/>
        <v>0</v>
      </c>
      <c r="AJ30" s="102">
        <f t="shared" si="1"/>
        <v>0</v>
      </c>
      <c r="AK30" s="102">
        <f t="shared" si="2"/>
        <v>0</v>
      </c>
      <c r="AL30" s="102">
        <f t="shared" si="3"/>
        <v>0</v>
      </c>
      <c r="AN30" s="97"/>
      <c r="AO30" s="97"/>
      <c r="AP30" s="97"/>
    </row>
    <row r="31" spans="1:42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102"/>
      <c r="AE31" s="102"/>
      <c r="AF31" s="102">
        <v>28</v>
      </c>
      <c r="AG31" s="102">
        <v>28</v>
      </c>
      <c r="AH31" s="102"/>
      <c r="AI31" s="102">
        <f t="shared" si="0"/>
        <v>0</v>
      </c>
      <c r="AJ31" s="102">
        <f t="shared" si="1"/>
        <v>0</v>
      </c>
      <c r="AK31" s="102">
        <f t="shared" si="2"/>
        <v>0</v>
      </c>
      <c r="AL31" s="102">
        <f t="shared" si="3"/>
        <v>0</v>
      </c>
      <c r="AN31" s="97"/>
      <c r="AO31" s="97"/>
      <c r="AP31" s="97"/>
    </row>
    <row r="32" spans="1:42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102"/>
      <c r="AE32" s="102"/>
      <c r="AF32" s="102">
        <v>29</v>
      </c>
      <c r="AG32" s="102">
        <v>29</v>
      </c>
      <c r="AH32" s="102"/>
      <c r="AI32" s="102">
        <f t="shared" si="0"/>
        <v>0</v>
      </c>
      <c r="AJ32" s="102">
        <f t="shared" si="1"/>
        <v>0</v>
      </c>
      <c r="AK32" s="102">
        <f t="shared" si="2"/>
        <v>0</v>
      </c>
      <c r="AL32" s="102">
        <f t="shared" si="3"/>
        <v>0</v>
      </c>
      <c r="AN32" s="97"/>
      <c r="AO32" s="97"/>
      <c r="AP32" s="97"/>
    </row>
    <row r="33" spans="1:42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102"/>
      <c r="AE33" s="102"/>
      <c r="AF33" s="102">
        <v>30</v>
      </c>
      <c r="AG33" s="102">
        <v>30</v>
      </c>
      <c r="AH33" s="102"/>
      <c r="AI33" s="102">
        <f t="shared" si="0"/>
        <v>0</v>
      </c>
      <c r="AJ33" s="102">
        <f t="shared" si="1"/>
        <v>0</v>
      </c>
      <c r="AK33" s="102">
        <f t="shared" si="2"/>
        <v>0</v>
      </c>
      <c r="AL33" s="102">
        <f t="shared" si="3"/>
        <v>0</v>
      </c>
      <c r="AN33" s="97"/>
      <c r="AO33" s="97"/>
      <c r="AP33" s="97"/>
    </row>
    <row r="34" spans="1:42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102"/>
      <c r="AE34" s="102"/>
      <c r="AF34" s="102">
        <v>31</v>
      </c>
      <c r="AG34" s="102">
        <v>31</v>
      </c>
      <c r="AH34" s="102"/>
      <c r="AI34" s="102">
        <f t="shared" si="0"/>
        <v>0</v>
      </c>
      <c r="AJ34" s="102">
        <f t="shared" si="1"/>
        <v>0</v>
      </c>
      <c r="AK34" s="102">
        <f t="shared" si="2"/>
        <v>0</v>
      </c>
      <c r="AL34" s="102">
        <f t="shared" si="3"/>
        <v>0</v>
      </c>
      <c r="AN34" s="97"/>
      <c r="AO34" s="97"/>
      <c r="AP34" s="97"/>
    </row>
    <row r="35" spans="1:42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102"/>
      <c r="AE35" s="102"/>
      <c r="AF35" s="102"/>
      <c r="AG35" s="102">
        <v>32</v>
      </c>
      <c r="AH35" s="102"/>
      <c r="AI35" s="102">
        <f t="shared" si="0"/>
        <v>0</v>
      </c>
      <c r="AJ35" s="102">
        <f t="shared" si="1"/>
        <v>0</v>
      </c>
      <c r="AK35" s="102">
        <f t="shared" si="2"/>
        <v>0</v>
      </c>
      <c r="AL35" s="102">
        <f t="shared" si="3"/>
        <v>0</v>
      </c>
      <c r="AN35" s="97"/>
      <c r="AO35" s="97"/>
      <c r="AP35" s="97"/>
    </row>
    <row r="36" spans="1:42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102"/>
      <c r="AE36" s="102"/>
      <c r="AF36" s="102"/>
      <c r="AG36" s="102">
        <v>33</v>
      </c>
      <c r="AH36" s="102"/>
      <c r="AI36" s="102">
        <f t="shared" si="0"/>
        <v>0</v>
      </c>
      <c r="AJ36" s="102">
        <f t="shared" si="1"/>
        <v>0</v>
      </c>
      <c r="AK36" s="102">
        <f t="shared" si="2"/>
        <v>0</v>
      </c>
      <c r="AL36" s="102">
        <f t="shared" si="3"/>
        <v>0</v>
      </c>
      <c r="AM36" s="96" t="e">
        <f>IF(G36&amp;H36&amp;I36&amp;L36&amp;M36&amp;N36&amp;R36&amp;S36&amp;T36&amp;U36&amp;V36&amp;W36&amp;X36&amp;Y36&amp;Z36&amp;AA36&amp;AB36&amp;AC36&amp;#REF!&amp;#REF!=""," ",COUNTIF(G36:AC36,"/"))</f>
        <v>#REF!</v>
      </c>
      <c r="AN36" s="97"/>
      <c r="AO36" s="97"/>
      <c r="AP36" s="97"/>
    </row>
    <row r="37" spans="1:42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102"/>
      <c r="AE37" s="102"/>
      <c r="AF37" s="102"/>
      <c r="AG37" s="102">
        <v>34</v>
      </c>
      <c r="AH37" s="102"/>
      <c r="AI37" s="102">
        <f t="shared" si="0"/>
        <v>0</v>
      </c>
      <c r="AJ37" s="102">
        <f t="shared" si="1"/>
        <v>0</v>
      </c>
      <c r="AK37" s="102">
        <f t="shared" si="2"/>
        <v>0</v>
      </c>
      <c r="AL37" s="102">
        <f t="shared" si="3"/>
        <v>0</v>
      </c>
      <c r="AN37" s="97"/>
      <c r="AO37" s="97"/>
      <c r="AP37" s="97"/>
    </row>
    <row r="38" spans="1:42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102"/>
      <c r="AE38" s="102"/>
      <c r="AF38" s="102"/>
      <c r="AG38" s="102">
        <v>35</v>
      </c>
      <c r="AH38" s="102"/>
      <c r="AI38" s="102">
        <f t="shared" si="0"/>
        <v>0</v>
      </c>
      <c r="AJ38" s="102">
        <f t="shared" si="1"/>
        <v>0</v>
      </c>
      <c r="AK38" s="102">
        <f t="shared" si="2"/>
        <v>0</v>
      </c>
      <c r="AL38" s="102">
        <f t="shared" si="3"/>
        <v>0</v>
      </c>
      <c r="AN38" s="97"/>
      <c r="AO38" s="97"/>
      <c r="AP38" s="97"/>
    </row>
    <row r="39" spans="1:42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102"/>
      <c r="AE39" s="102"/>
      <c r="AF39" s="102"/>
      <c r="AG39" s="102">
        <v>36</v>
      </c>
      <c r="AH39" s="102"/>
      <c r="AI39" s="102">
        <f t="shared" si="0"/>
        <v>0</v>
      </c>
      <c r="AJ39" s="102">
        <f t="shared" si="1"/>
        <v>0</v>
      </c>
      <c r="AK39" s="102">
        <f t="shared" si="2"/>
        <v>0</v>
      </c>
      <c r="AL39" s="102">
        <f t="shared" si="3"/>
        <v>0</v>
      </c>
      <c r="AN39" s="97"/>
      <c r="AO39" s="97"/>
      <c r="AP39" s="97"/>
    </row>
    <row r="40" spans="1:42" s="96" customFormat="1" ht="18.600000000000001" customHeigh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102"/>
      <c r="AE40" s="102"/>
      <c r="AF40" s="102"/>
      <c r="AG40" s="102">
        <v>37</v>
      </c>
      <c r="AH40" s="102"/>
      <c r="AI40" s="102">
        <f t="shared" si="0"/>
        <v>0</v>
      </c>
      <c r="AJ40" s="102">
        <f t="shared" si="1"/>
        <v>0</v>
      </c>
      <c r="AK40" s="102">
        <f t="shared" si="2"/>
        <v>0</v>
      </c>
      <c r="AL40" s="102">
        <f t="shared" si="3"/>
        <v>0</v>
      </c>
      <c r="AN40" s="97"/>
      <c r="AO40" s="97"/>
      <c r="AP40" s="97"/>
    </row>
    <row r="41" spans="1:42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102"/>
      <c r="AE41" s="102"/>
      <c r="AF41" s="102"/>
      <c r="AG41" s="102">
        <v>38</v>
      </c>
      <c r="AH41" s="102"/>
      <c r="AI41" s="102"/>
      <c r="AJ41" s="102"/>
      <c r="AK41" s="102"/>
      <c r="AL41" s="102"/>
      <c r="AN41" s="97"/>
      <c r="AO41" s="97"/>
      <c r="AP41" s="97"/>
    </row>
    <row r="42" spans="1:42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102"/>
      <c r="AE42" s="102"/>
      <c r="AF42" s="102"/>
      <c r="AG42" s="102">
        <v>39</v>
      </c>
      <c r="AH42" s="102"/>
      <c r="AI42" s="102"/>
      <c r="AJ42" s="102"/>
      <c r="AK42" s="102"/>
      <c r="AL42" s="102"/>
      <c r="AN42" s="97"/>
      <c r="AO42" s="97"/>
      <c r="AP42" s="97"/>
    </row>
    <row r="43" spans="1:42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102"/>
      <c r="AE43" s="102"/>
      <c r="AF43" s="102"/>
      <c r="AG43" s="102">
        <v>40</v>
      </c>
      <c r="AH43" s="102"/>
      <c r="AI43" s="102"/>
      <c r="AJ43" s="102"/>
      <c r="AK43" s="102"/>
      <c r="AL43" s="102"/>
      <c r="AN43" s="97"/>
      <c r="AO43" s="97"/>
      <c r="AP43" s="97"/>
    </row>
    <row r="44" spans="1:42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102"/>
      <c r="AE44" s="102"/>
      <c r="AF44" s="102"/>
      <c r="AG44" s="102">
        <v>41</v>
      </c>
      <c r="AH44" s="102"/>
      <c r="AI44" s="102"/>
      <c r="AJ44" s="102"/>
      <c r="AK44" s="102"/>
      <c r="AL44" s="102"/>
      <c r="AN44" s="97"/>
      <c r="AO44" s="97"/>
      <c r="AP44" s="97"/>
    </row>
    <row r="45" spans="1:42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102"/>
      <c r="AE45" s="102"/>
      <c r="AF45" s="102"/>
      <c r="AG45" s="102">
        <v>42</v>
      </c>
      <c r="AH45" s="102"/>
      <c r="AI45" s="102"/>
      <c r="AJ45" s="102"/>
      <c r="AK45" s="102"/>
      <c r="AL45" s="102"/>
      <c r="AN45" s="97"/>
      <c r="AO45" s="97"/>
      <c r="AP45" s="97"/>
    </row>
    <row r="46" spans="1:42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102"/>
      <c r="AE46" s="102"/>
      <c r="AF46" s="102"/>
      <c r="AG46" s="102">
        <v>43</v>
      </c>
      <c r="AH46" s="102"/>
      <c r="AI46" s="102"/>
      <c r="AJ46" s="102"/>
      <c r="AK46" s="102"/>
      <c r="AL46" s="102"/>
      <c r="AN46" s="97"/>
      <c r="AO46" s="97"/>
      <c r="AP46" s="97"/>
    </row>
    <row r="47" spans="1:42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102"/>
      <c r="AE47" s="102"/>
      <c r="AF47" s="102"/>
      <c r="AG47" s="102">
        <v>44</v>
      </c>
      <c r="AH47" s="102"/>
      <c r="AI47" s="102"/>
      <c r="AJ47" s="102"/>
      <c r="AK47" s="102"/>
      <c r="AL47" s="102"/>
      <c r="AN47" s="97"/>
      <c r="AO47" s="97"/>
      <c r="AP47" s="97"/>
    </row>
    <row r="48" spans="1:42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102"/>
      <c r="AE48" s="102"/>
      <c r="AF48" s="102"/>
      <c r="AG48" s="102">
        <v>45</v>
      </c>
      <c r="AH48" s="102"/>
      <c r="AI48" s="102"/>
      <c r="AJ48" s="102"/>
      <c r="AK48" s="102"/>
      <c r="AL48" s="102"/>
      <c r="AN48" s="97"/>
      <c r="AO48" s="97"/>
      <c r="AP48" s="97"/>
    </row>
    <row r="49" spans="1:42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102"/>
      <c r="AE49" s="102"/>
      <c r="AF49" s="102"/>
      <c r="AG49" s="102">
        <v>46</v>
      </c>
      <c r="AH49" s="102"/>
      <c r="AI49" s="102"/>
      <c r="AJ49" s="102"/>
      <c r="AK49" s="102"/>
      <c r="AL49" s="102"/>
      <c r="AN49" s="97"/>
      <c r="AO49" s="97"/>
      <c r="AP49" s="97"/>
    </row>
    <row r="50" spans="1:42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102"/>
      <c r="AE50" s="102"/>
      <c r="AF50" s="102"/>
      <c r="AG50" s="102">
        <v>47</v>
      </c>
      <c r="AH50" s="102"/>
      <c r="AI50" s="102"/>
      <c r="AJ50" s="102"/>
      <c r="AK50" s="102"/>
      <c r="AL50" s="102"/>
      <c r="AN50" s="97"/>
      <c r="AO50" s="97"/>
      <c r="AP50" s="97"/>
    </row>
    <row r="51" spans="1:42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102"/>
      <c r="AE51" s="102"/>
      <c r="AF51" s="102"/>
      <c r="AG51" s="102">
        <v>48</v>
      </c>
      <c r="AH51" s="102"/>
      <c r="AI51" s="102"/>
      <c r="AJ51" s="102"/>
      <c r="AK51" s="102"/>
      <c r="AL51" s="102"/>
      <c r="AN51" s="97"/>
      <c r="AO51" s="97"/>
      <c r="AP51" s="97"/>
    </row>
    <row r="52" spans="1:42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102"/>
      <c r="AE52" s="102"/>
      <c r="AF52" s="102"/>
      <c r="AG52" s="102">
        <v>49</v>
      </c>
      <c r="AH52" s="102"/>
      <c r="AI52" s="102"/>
      <c r="AJ52" s="102"/>
      <c r="AK52" s="102"/>
      <c r="AL52" s="102"/>
      <c r="AN52" s="97"/>
      <c r="AO52" s="97"/>
      <c r="AP52" s="97"/>
    </row>
    <row r="53" spans="1:42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102"/>
      <c r="AE53" s="102"/>
      <c r="AF53" s="102"/>
      <c r="AG53" s="102">
        <v>50</v>
      </c>
      <c r="AH53" s="102"/>
      <c r="AI53" s="102"/>
      <c r="AJ53" s="102"/>
      <c r="AK53" s="102"/>
      <c r="AL53" s="102"/>
      <c r="AN53" s="97"/>
      <c r="AO53" s="97"/>
      <c r="AP53" s="97"/>
    </row>
    <row r="54" spans="1:42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102"/>
      <c r="AE54" s="102"/>
      <c r="AF54" s="102"/>
      <c r="AG54" s="102">
        <v>51</v>
      </c>
      <c r="AH54" s="102"/>
      <c r="AI54" s="102"/>
      <c r="AJ54" s="102"/>
      <c r="AK54" s="102"/>
      <c r="AL54" s="102"/>
      <c r="AN54" s="97"/>
      <c r="AO54" s="97"/>
      <c r="AP54" s="97"/>
    </row>
    <row r="55" spans="1:42" x14ac:dyDescent="0.7">
      <c r="AG55" s="100">
        <v>52</v>
      </c>
    </row>
    <row r="56" spans="1:42" x14ac:dyDescent="0.7">
      <c r="AG56" s="100">
        <v>53</v>
      </c>
    </row>
    <row r="57" spans="1:42" x14ac:dyDescent="0.7">
      <c r="AG57" s="100">
        <v>54</v>
      </c>
    </row>
    <row r="58" spans="1:42" x14ac:dyDescent="0.7">
      <c r="AG58" s="100">
        <v>55</v>
      </c>
    </row>
    <row r="59" spans="1:42" x14ac:dyDescent="0.7">
      <c r="AG59" s="100">
        <v>56</v>
      </c>
    </row>
    <row r="60" spans="1:42" x14ac:dyDescent="0.7">
      <c r="AG60" s="100">
        <v>57</v>
      </c>
    </row>
    <row r="61" spans="1:42" x14ac:dyDescent="0.7">
      <c r="AG61" s="100">
        <v>58</v>
      </c>
    </row>
    <row r="62" spans="1:42" x14ac:dyDescent="0.7">
      <c r="AG62" s="100">
        <v>59</v>
      </c>
    </row>
    <row r="63" spans="1:42" x14ac:dyDescent="0.7">
      <c r="AG63" s="100">
        <v>60</v>
      </c>
    </row>
    <row r="64" spans="1:42" x14ac:dyDescent="0.7">
      <c r="AG64" s="100">
        <v>61</v>
      </c>
    </row>
    <row r="65" spans="33:33" x14ac:dyDescent="0.7">
      <c r="AG65" s="100">
        <v>62</v>
      </c>
    </row>
    <row r="66" spans="33:33" x14ac:dyDescent="0.7">
      <c r="AG66" s="100">
        <v>63</v>
      </c>
    </row>
    <row r="67" spans="33:33" x14ac:dyDescent="0.7">
      <c r="AG67" s="100">
        <v>64</v>
      </c>
    </row>
    <row r="68" spans="33:33" x14ac:dyDescent="0.7">
      <c r="AG68" s="100">
        <v>65</v>
      </c>
    </row>
    <row r="69" spans="33:33" x14ac:dyDescent="0.7">
      <c r="AG69" s="100">
        <v>66</v>
      </c>
    </row>
    <row r="70" spans="33:33" x14ac:dyDescent="0.7">
      <c r="AG70" s="100">
        <v>67</v>
      </c>
    </row>
    <row r="71" spans="33:33" x14ac:dyDescent="0.7">
      <c r="AG71" s="100">
        <v>68</v>
      </c>
    </row>
    <row r="72" spans="33:33" x14ac:dyDescent="0.7">
      <c r="AG72" s="100">
        <v>69</v>
      </c>
    </row>
    <row r="73" spans="33:33" x14ac:dyDescent="0.7">
      <c r="AG73" s="100">
        <v>70</v>
      </c>
    </row>
    <row r="74" spans="33:33" x14ac:dyDescent="0.7">
      <c r="AG74" s="100">
        <v>71</v>
      </c>
    </row>
    <row r="75" spans="33:33" x14ac:dyDescent="0.7">
      <c r="AG75" s="100">
        <v>72</v>
      </c>
    </row>
    <row r="76" spans="33:33" x14ac:dyDescent="0.7">
      <c r="AG76" s="100">
        <v>73</v>
      </c>
    </row>
    <row r="77" spans="33:33" x14ac:dyDescent="0.7">
      <c r="AG77" s="100">
        <v>74</v>
      </c>
    </row>
    <row r="78" spans="33:33" x14ac:dyDescent="0.7">
      <c r="AG78" s="100">
        <v>75</v>
      </c>
    </row>
    <row r="79" spans="33:33" x14ac:dyDescent="0.7">
      <c r="AG79" s="100">
        <v>76</v>
      </c>
    </row>
    <row r="80" spans="33:33" x14ac:dyDescent="0.7">
      <c r="AG80" s="100">
        <v>77</v>
      </c>
    </row>
    <row r="81" spans="33:33" x14ac:dyDescent="0.7">
      <c r="AG81" s="100">
        <v>78</v>
      </c>
    </row>
    <row r="82" spans="33:33" x14ac:dyDescent="0.7">
      <c r="AG82" s="100">
        <v>79</v>
      </c>
    </row>
    <row r="83" spans="33:33" x14ac:dyDescent="0.7">
      <c r="AG83" s="100">
        <v>80</v>
      </c>
    </row>
    <row r="84" spans="33:33" x14ac:dyDescent="0.7">
      <c r="AG84" s="100">
        <v>81</v>
      </c>
    </row>
    <row r="85" spans="33:33" x14ac:dyDescent="0.7">
      <c r="AG85" s="100">
        <v>82</v>
      </c>
    </row>
    <row r="86" spans="33:33" x14ac:dyDescent="0.7">
      <c r="AG86" s="100">
        <v>83</v>
      </c>
    </row>
    <row r="87" spans="33:33" x14ac:dyDescent="0.7">
      <c r="AG87" s="100">
        <v>84</v>
      </c>
    </row>
    <row r="88" spans="33:33" x14ac:dyDescent="0.7">
      <c r="AG88" s="100">
        <v>85</v>
      </c>
    </row>
    <row r="89" spans="33:33" x14ac:dyDescent="0.7">
      <c r="AG89" s="100">
        <v>86</v>
      </c>
    </row>
    <row r="90" spans="33:33" x14ac:dyDescent="0.7">
      <c r="AG90" s="100">
        <v>87</v>
      </c>
    </row>
    <row r="91" spans="33:33" x14ac:dyDescent="0.7">
      <c r="AG91" s="100">
        <v>88</v>
      </c>
    </row>
    <row r="92" spans="33:33" x14ac:dyDescent="0.7">
      <c r="AG92" s="100">
        <v>89</v>
      </c>
    </row>
    <row r="93" spans="33:33" x14ac:dyDescent="0.7">
      <c r="AG93" s="100">
        <v>90</v>
      </c>
    </row>
    <row r="94" spans="33:33" x14ac:dyDescent="0.7">
      <c r="AG94" s="100">
        <v>91</v>
      </c>
    </row>
    <row r="95" spans="33:33" x14ac:dyDescent="0.7">
      <c r="AG95" s="100">
        <v>92</v>
      </c>
    </row>
    <row r="96" spans="33:33" x14ac:dyDescent="0.7">
      <c r="AG96" s="100">
        <v>93</v>
      </c>
    </row>
    <row r="97" spans="33:33" x14ac:dyDescent="0.7">
      <c r="AG97" s="100">
        <v>94</v>
      </c>
    </row>
    <row r="98" spans="33:33" x14ac:dyDescent="0.7">
      <c r="AG98" s="100">
        <v>95</v>
      </c>
    </row>
    <row r="99" spans="33:33" x14ac:dyDescent="0.7">
      <c r="AG99" s="100">
        <v>96</v>
      </c>
    </row>
    <row r="100" spans="33:33" x14ac:dyDescent="0.7">
      <c r="AG100" s="100">
        <v>97</v>
      </c>
    </row>
    <row r="101" spans="33:33" x14ac:dyDescent="0.7">
      <c r="AG101" s="100">
        <v>98</v>
      </c>
    </row>
    <row r="102" spans="33:33" x14ac:dyDescent="0.7">
      <c r="AG102" s="100">
        <v>99</v>
      </c>
    </row>
    <row r="103" spans="33:33" x14ac:dyDescent="0.7">
      <c r="AG103" s="100">
        <v>100</v>
      </c>
    </row>
    <row r="104" spans="33:33" x14ac:dyDescent="0.7">
      <c r="AG104" s="100">
        <v>101</v>
      </c>
    </row>
    <row r="105" spans="33:33" x14ac:dyDescent="0.7">
      <c r="AG105" s="100">
        <v>102</v>
      </c>
    </row>
    <row r="106" spans="33:33" x14ac:dyDescent="0.7">
      <c r="AG106" s="100">
        <v>103</v>
      </c>
    </row>
    <row r="107" spans="33:33" x14ac:dyDescent="0.7">
      <c r="AG107" s="100">
        <v>104</v>
      </c>
    </row>
    <row r="108" spans="33:33" x14ac:dyDescent="0.7">
      <c r="AG108" s="100">
        <v>105</v>
      </c>
    </row>
    <row r="109" spans="33:33" x14ac:dyDescent="0.7">
      <c r="AG109" s="100">
        <v>106</v>
      </c>
    </row>
    <row r="110" spans="33:33" x14ac:dyDescent="0.7">
      <c r="AG110" s="100">
        <v>107</v>
      </c>
    </row>
    <row r="111" spans="33:33" x14ac:dyDescent="0.7">
      <c r="AG111" s="100">
        <v>108</v>
      </c>
    </row>
    <row r="112" spans="33:33" x14ac:dyDescent="0.7">
      <c r="AG112" s="100">
        <v>109</v>
      </c>
    </row>
    <row r="113" spans="33:33" x14ac:dyDescent="0.7">
      <c r="AG113" s="100">
        <v>110</v>
      </c>
    </row>
    <row r="114" spans="33:33" x14ac:dyDescent="0.7">
      <c r="AG114" s="100">
        <v>111</v>
      </c>
    </row>
    <row r="115" spans="33:33" x14ac:dyDescent="0.7">
      <c r="AG115" s="100">
        <v>112</v>
      </c>
    </row>
    <row r="116" spans="33:33" x14ac:dyDescent="0.7">
      <c r="AG116" s="100">
        <v>113</v>
      </c>
    </row>
    <row r="117" spans="33:33" x14ac:dyDescent="0.7">
      <c r="AG117" s="100">
        <v>114</v>
      </c>
    </row>
    <row r="118" spans="33:33" x14ac:dyDescent="0.7">
      <c r="AG118" s="100">
        <v>115</v>
      </c>
    </row>
    <row r="119" spans="33:33" x14ac:dyDescent="0.7">
      <c r="AG119" s="100">
        <v>116</v>
      </c>
    </row>
    <row r="120" spans="33:33" x14ac:dyDescent="0.7">
      <c r="AG120" s="100">
        <v>117</v>
      </c>
    </row>
    <row r="121" spans="33:33" x14ac:dyDescent="0.7">
      <c r="AG121" s="100">
        <v>118</v>
      </c>
    </row>
    <row r="122" spans="33:33" x14ac:dyDescent="0.7">
      <c r="AG122" s="100">
        <v>119</v>
      </c>
    </row>
    <row r="123" spans="33:33" x14ac:dyDescent="0.7">
      <c r="AG123" s="100">
        <v>120</v>
      </c>
    </row>
    <row r="124" spans="33:33" x14ac:dyDescent="0.7">
      <c r="AG124" s="100">
        <v>121</v>
      </c>
    </row>
    <row r="125" spans="33:33" x14ac:dyDescent="0.7">
      <c r="AG125" s="100">
        <v>122</v>
      </c>
    </row>
    <row r="126" spans="33:33" x14ac:dyDescent="0.7">
      <c r="AG126" s="100">
        <v>123</v>
      </c>
    </row>
    <row r="127" spans="33:33" x14ac:dyDescent="0.7">
      <c r="AG127" s="100">
        <v>124</v>
      </c>
    </row>
    <row r="128" spans="33:33" x14ac:dyDescent="0.7">
      <c r="AG128" s="100">
        <v>125</v>
      </c>
    </row>
    <row r="129" spans="33:33" x14ac:dyDescent="0.7">
      <c r="AG129" s="100">
        <v>126</v>
      </c>
    </row>
    <row r="130" spans="33:33" x14ac:dyDescent="0.7">
      <c r="AG130" s="100">
        <v>127</v>
      </c>
    </row>
    <row r="131" spans="33:33" x14ac:dyDescent="0.7">
      <c r="AG131" s="100">
        <v>128</v>
      </c>
    </row>
    <row r="132" spans="33:33" x14ac:dyDescent="0.7">
      <c r="AG132" s="100">
        <v>129</v>
      </c>
    </row>
    <row r="133" spans="33:33" x14ac:dyDescent="0.7">
      <c r="AG133" s="100">
        <v>130</v>
      </c>
    </row>
    <row r="134" spans="33:33" x14ac:dyDescent="0.7">
      <c r="AG134" s="100">
        <v>131</v>
      </c>
    </row>
    <row r="135" spans="33:33" x14ac:dyDescent="0.7">
      <c r="AG135" s="100">
        <v>132</v>
      </c>
    </row>
    <row r="136" spans="33:33" x14ac:dyDescent="0.7">
      <c r="AG136" s="100">
        <v>133</v>
      </c>
    </row>
    <row r="137" spans="33:33" x14ac:dyDescent="0.7">
      <c r="AG137" s="100">
        <v>134</v>
      </c>
    </row>
    <row r="138" spans="33:33" x14ac:dyDescent="0.7">
      <c r="AG138" s="100">
        <v>135</v>
      </c>
    </row>
    <row r="139" spans="33:33" x14ac:dyDescent="0.7">
      <c r="AG139" s="100">
        <v>136</v>
      </c>
    </row>
    <row r="140" spans="33:33" x14ac:dyDescent="0.7">
      <c r="AG140" s="100">
        <v>137</v>
      </c>
    </row>
    <row r="141" spans="33:33" x14ac:dyDescent="0.7">
      <c r="AG141" s="100">
        <v>138</v>
      </c>
    </row>
    <row r="142" spans="33:33" x14ac:dyDescent="0.7">
      <c r="AG142" s="100">
        <v>139</v>
      </c>
    </row>
    <row r="143" spans="33:33" x14ac:dyDescent="0.7">
      <c r="AG143" s="100">
        <v>140</v>
      </c>
    </row>
    <row r="144" spans="33:33" x14ac:dyDescent="0.7">
      <c r="AG144" s="100">
        <v>141</v>
      </c>
    </row>
    <row r="145" spans="33:33" x14ac:dyDescent="0.7">
      <c r="AG145" s="100">
        <v>142</v>
      </c>
    </row>
    <row r="146" spans="33:33" x14ac:dyDescent="0.7">
      <c r="AG146" s="100">
        <v>143</v>
      </c>
    </row>
    <row r="147" spans="33:33" x14ac:dyDescent="0.7">
      <c r="AG147" s="100">
        <v>144</v>
      </c>
    </row>
    <row r="148" spans="33:33" x14ac:dyDescent="0.7">
      <c r="AG148" s="100">
        <v>145</v>
      </c>
    </row>
    <row r="149" spans="33:33" x14ac:dyDescent="0.7">
      <c r="AG149" s="100">
        <v>146</v>
      </c>
    </row>
    <row r="150" spans="33:33" x14ac:dyDescent="0.7">
      <c r="AG150" s="100">
        <v>147</v>
      </c>
    </row>
    <row r="151" spans="33:33" x14ac:dyDescent="0.7">
      <c r="AG151" s="100">
        <v>148</v>
      </c>
    </row>
    <row r="152" spans="33:33" x14ac:dyDescent="0.7">
      <c r="AG152" s="100">
        <v>149</v>
      </c>
    </row>
    <row r="153" spans="33:33" x14ac:dyDescent="0.7">
      <c r="AG153" s="100">
        <v>150</v>
      </c>
    </row>
    <row r="154" spans="33:33" x14ac:dyDescent="0.7">
      <c r="AG154" s="100">
        <v>151</v>
      </c>
    </row>
    <row r="155" spans="33:33" x14ac:dyDescent="0.7">
      <c r="AG155" s="100">
        <v>152</v>
      </c>
    </row>
    <row r="156" spans="33:33" x14ac:dyDescent="0.7">
      <c r="AG156" s="100">
        <v>153</v>
      </c>
    </row>
    <row r="157" spans="33:33" x14ac:dyDescent="0.7">
      <c r="AG157" s="100">
        <v>154</v>
      </c>
    </row>
    <row r="158" spans="33:33" x14ac:dyDescent="0.7">
      <c r="AG158" s="100">
        <v>155</v>
      </c>
    </row>
    <row r="159" spans="33:33" x14ac:dyDescent="0.7">
      <c r="AG159" s="100">
        <v>156</v>
      </c>
    </row>
    <row r="160" spans="33:33" x14ac:dyDescent="0.7">
      <c r="AG160" s="100">
        <v>157</v>
      </c>
    </row>
    <row r="161" spans="33:33" x14ac:dyDescent="0.7">
      <c r="AG161" s="100">
        <v>158</v>
      </c>
    </row>
    <row r="162" spans="33:33" x14ac:dyDescent="0.7">
      <c r="AG162" s="100">
        <v>159</v>
      </c>
    </row>
    <row r="163" spans="33:33" x14ac:dyDescent="0.7">
      <c r="AG163" s="100">
        <v>160</v>
      </c>
    </row>
    <row r="164" spans="33:33" x14ac:dyDescent="0.7">
      <c r="AG164" s="100">
        <v>161</v>
      </c>
    </row>
    <row r="165" spans="33:33" x14ac:dyDescent="0.7">
      <c r="AG165" s="100">
        <v>162</v>
      </c>
    </row>
    <row r="166" spans="33:33" x14ac:dyDescent="0.7">
      <c r="AG166" s="100">
        <v>163</v>
      </c>
    </row>
    <row r="167" spans="33:33" x14ac:dyDescent="0.7">
      <c r="AG167" s="100">
        <v>164</v>
      </c>
    </row>
    <row r="168" spans="33:33" x14ac:dyDescent="0.7">
      <c r="AG168" s="100">
        <v>165</v>
      </c>
    </row>
    <row r="169" spans="33:33" x14ac:dyDescent="0.7">
      <c r="AG169" s="100">
        <v>166</v>
      </c>
    </row>
    <row r="170" spans="33:33" x14ac:dyDescent="0.7">
      <c r="AG170" s="100">
        <v>167</v>
      </c>
    </row>
    <row r="171" spans="33:33" x14ac:dyDescent="0.7">
      <c r="AG171" s="100">
        <v>168</v>
      </c>
    </row>
    <row r="172" spans="33:33" x14ac:dyDescent="0.7">
      <c r="AG172" s="100">
        <v>169</v>
      </c>
    </row>
    <row r="173" spans="33:33" x14ac:dyDescent="0.7">
      <c r="AG173" s="100">
        <v>170</v>
      </c>
    </row>
    <row r="174" spans="33:33" x14ac:dyDescent="0.7">
      <c r="AG174" s="100">
        <v>171</v>
      </c>
    </row>
    <row r="175" spans="33:33" x14ac:dyDescent="0.7">
      <c r="AG175" s="100">
        <v>172</v>
      </c>
    </row>
    <row r="176" spans="33:33" x14ac:dyDescent="0.7">
      <c r="AG176" s="100">
        <v>173</v>
      </c>
    </row>
    <row r="177" spans="33:33" x14ac:dyDescent="0.7">
      <c r="AG177" s="100">
        <v>174</v>
      </c>
    </row>
    <row r="178" spans="33:33" x14ac:dyDescent="0.7">
      <c r="AG178" s="100">
        <v>175</v>
      </c>
    </row>
    <row r="179" spans="33:33" x14ac:dyDescent="0.7">
      <c r="AG179" s="100">
        <v>176</v>
      </c>
    </row>
    <row r="180" spans="33:33" x14ac:dyDescent="0.7">
      <c r="AG180" s="100">
        <v>177</v>
      </c>
    </row>
    <row r="181" spans="33:33" x14ac:dyDescent="0.7">
      <c r="AG181" s="100">
        <v>178</v>
      </c>
    </row>
    <row r="182" spans="33:33" x14ac:dyDescent="0.7">
      <c r="AG182" s="100">
        <v>179</v>
      </c>
    </row>
    <row r="183" spans="33:33" x14ac:dyDescent="0.7">
      <c r="AG183" s="100">
        <v>180</v>
      </c>
    </row>
    <row r="184" spans="33:33" x14ac:dyDescent="0.7">
      <c r="AG184" s="100">
        <v>181</v>
      </c>
    </row>
    <row r="185" spans="33:33" x14ac:dyDescent="0.7">
      <c r="AG185" s="100">
        <v>182</v>
      </c>
    </row>
    <row r="186" spans="33:33" x14ac:dyDescent="0.7">
      <c r="AG186" s="100">
        <v>183</v>
      </c>
    </row>
    <row r="187" spans="33:33" x14ac:dyDescent="0.7">
      <c r="AG187" s="100">
        <v>184</v>
      </c>
    </row>
    <row r="188" spans="33:33" x14ac:dyDescent="0.7">
      <c r="AG188" s="100">
        <v>185</v>
      </c>
    </row>
    <row r="189" spans="33:33" x14ac:dyDescent="0.7">
      <c r="AG189" s="100">
        <v>186</v>
      </c>
    </row>
    <row r="190" spans="33:33" x14ac:dyDescent="0.7">
      <c r="AG190" s="100">
        <v>187</v>
      </c>
    </row>
    <row r="191" spans="33:33" x14ac:dyDescent="0.7">
      <c r="AG191" s="100">
        <v>188</v>
      </c>
    </row>
    <row r="192" spans="33:33" x14ac:dyDescent="0.7">
      <c r="AG192" s="100">
        <v>189</v>
      </c>
    </row>
    <row r="193" spans="33:33" x14ac:dyDescent="0.7">
      <c r="AG193" s="100">
        <v>190</v>
      </c>
    </row>
    <row r="194" spans="33:33" x14ac:dyDescent="0.7">
      <c r="AG194" s="100">
        <v>191</v>
      </c>
    </row>
    <row r="195" spans="33:33" x14ac:dyDescent="0.7">
      <c r="AG195" s="100">
        <v>192</v>
      </c>
    </row>
    <row r="196" spans="33:33" x14ac:dyDescent="0.7">
      <c r="AG196" s="100">
        <v>193</v>
      </c>
    </row>
    <row r="197" spans="33:33" x14ac:dyDescent="0.7">
      <c r="AG197" s="100">
        <v>194</v>
      </c>
    </row>
    <row r="198" spans="33:33" x14ac:dyDescent="0.7">
      <c r="AG198" s="100">
        <v>195</v>
      </c>
    </row>
    <row r="199" spans="33:33" x14ac:dyDescent="0.7">
      <c r="AG199" s="100">
        <v>196</v>
      </c>
    </row>
    <row r="200" spans="33:33" x14ac:dyDescent="0.7">
      <c r="AG200" s="100">
        <v>197</v>
      </c>
    </row>
    <row r="201" spans="33:33" x14ac:dyDescent="0.7">
      <c r="AG201" s="100">
        <v>198</v>
      </c>
    </row>
    <row r="202" spans="33:33" x14ac:dyDescent="0.7">
      <c r="AG202" s="100">
        <v>199</v>
      </c>
    </row>
    <row r="203" spans="33:33" x14ac:dyDescent="0.7">
      <c r="AG203" s="100">
        <v>200</v>
      </c>
    </row>
    <row r="204" spans="33:33" x14ac:dyDescent="0.7">
      <c r="AG204" s="100">
        <v>201</v>
      </c>
    </row>
    <row r="205" spans="33:33" x14ac:dyDescent="0.7">
      <c r="AG205" s="100">
        <v>202</v>
      </c>
    </row>
    <row r="206" spans="33:33" x14ac:dyDescent="0.7">
      <c r="AG206" s="100">
        <v>203</v>
      </c>
    </row>
    <row r="207" spans="33:33" x14ac:dyDescent="0.7">
      <c r="AG207" s="100">
        <v>204</v>
      </c>
    </row>
    <row r="208" spans="33:33" x14ac:dyDescent="0.7">
      <c r="AG208" s="100">
        <v>205</v>
      </c>
    </row>
    <row r="209" spans="33:33" x14ac:dyDescent="0.7">
      <c r="AG209" s="100">
        <v>206</v>
      </c>
    </row>
    <row r="210" spans="33:33" x14ac:dyDescent="0.7">
      <c r="AG210" s="100">
        <v>207</v>
      </c>
    </row>
    <row r="211" spans="33:33" x14ac:dyDescent="0.7">
      <c r="AG211" s="100">
        <v>208</v>
      </c>
    </row>
    <row r="212" spans="33:33" x14ac:dyDescent="0.7">
      <c r="AG212" s="100">
        <v>209</v>
      </c>
    </row>
    <row r="213" spans="33:33" x14ac:dyDescent="0.7">
      <c r="AG213" s="100">
        <v>210</v>
      </c>
    </row>
    <row r="214" spans="33:33" x14ac:dyDescent="0.7">
      <c r="AG214" s="100">
        <v>211</v>
      </c>
    </row>
    <row r="215" spans="33:33" x14ac:dyDescent="0.7">
      <c r="AG215" s="100">
        <v>212</v>
      </c>
    </row>
    <row r="216" spans="33:33" x14ac:dyDescent="0.7">
      <c r="AG216" s="100">
        <v>213</v>
      </c>
    </row>
    <row r="217" spans="33:33" x14ac:dyDescent="0.7">
      <c r="AG217" s="100">
        <v>214</v>
      </c>
    </row>
    <row r="218" spans="33:33" x14ac:dyDescent="0.7">
      <c r="AG218" s="100">
        <v>215</v>
      </c>
    </row>
  </sheetData>
  <sheetProtection algorithmName="SHA-512" hashValue="l61fKNfg/fuRns0HWs+S+ELQNa+WymKed2C9XBqoZP8ycp9lWML9gKjBpC0cqsNh4nVf5Uo33a2dwE0VYK2blw==" saltValue="yktTTYI4AjhhvMG5UoZcEQ==" spinCount="100000" sheet="1" objects="1" scenarios="1"/>
  <protectedRanges>
    <protectedRange sqref="G4:AC40" name="ช่วง1"/>
  </protectedRanges>
  <mergeCells count="6">
    <mergeCell ref="B2:E2"/>
    <mergeCell ref="A3:A7"/>
    <mergeCell ref="B3:B7"/>
    <mergeCell ref="C3:E7"/>
    <mergeCell ref="F3:AC3"/>
    <mergeCell ref="V2:W2"/>
  </mergeCells>
  <dataValidations count="5">
    <dataValidation type="list" allowBlank="1" showInputMessage="1" showErrorMessage="1" sqref="G7:AC7" xr:uid="{0AD1D9E1-F2B8-48FE-8D4D-93F42A851747}">
      <formula1>$AG$4:$AG$219</formula1>
    </dataValidation>
    <dataValidation type="list" allowBlank="1" showInputMessage="1" showErrorMessage="1" sqref="G8:AC37" xr:uid="{9CABA182-2223-4432-B6DD-8F7FDFB2BF9C}">
      <formula1>$AH$4:$AH$8</formula1>
    </dataValidation>
    <dataValidation type="list" allowBlank="1" showInputMessage="1" showErrorMessage="1" sqref="G6:AC6" xr:uid="{899810A2-6266-4C30-9081-4DBCC9F068EC}">
      <formula1>$AF$4:$AF$34</formula1>
    </dataValidation>
    <dataValidation type="list" allowBlank="1" showInputMessage="1" showErrorMessage="1" sqref="G5:AC5" xr:uid="{3354B491-358A-480E-929D-2E2715970F1F}">
      <formula1>$AE$4:$AE$10</formula1>
    </dataValidation>
    <dataValidation type="list" allowBlank="1" showInputMessage="1" showErrorMessage="1" sqref="G4:AC4" xr:uid="{E2A53EE6-153A-46EF-AA2F-58EBDB6988FE}">
      <formula1>$AD$4:$AD$15</formula1>
    </dataValidation>
  </dataValidations>
  <pageMargins left="0.64" right="0.12" top="0.44" bottom="0.38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932220-A278-4A46-B588-B6717ECF1672}">
  <sheetPr codeName="Sheet18">
    <tabColor theme="9" tint="0.39997558519241921"/>
  </sheetPr>
  <dimension ref="A1:AK218"/>
  <sheetViews>
    <sheetView zoomScale="83" zoomScaleNormal="83" zoomScaleSheetLayoutView="88" workbookViewId="0">
      <selection activeCell="G4" sqref="G4:T7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0" width="2.5" style="93" customWidth="1"/>
    <col min="21" max="21" width="5.19921875" style="93" customWidth="1"/>
    <col min="22" max="24" width="4.69921875" style="93" customWidth="1"/>
    <col min="25" max="27" width="5.69921875" style="100" customWidth="1"/>
    <col min="28" max="28" width="5.8984375" style="100" customWidth="1"/>
    <col min="29" max="29" width="5.09765625" style="100" customWidth="1"/>
    <col min="30" max="30" width="8.5" style="100" customWidth="1"/>
    <col min="31" max="31" width="5.69921875" style="100" customWidth="1"/>
    <col min="32" max="32" width="6.296875" style="100" customWidth="1"/>
    <col min="33" max="33" width="6.59765625" style="100" customWidth="1"/>
    <col min="34" max="34" width="8.796875" style="94"/>
    <col min="35" max="37" width="8.796875" style="95"/>
    <col min="38" max="16384" width="8.796875" style="94"/>
  </cols>
  <sheetData>
    <row r="1" spans="1:37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3" t="s">
        <v>200</v>
      </c>
      <c r="V1" s="68"/>
      <c r="W1" s="68">
        <f>ข้อมูลพื้นฐาน!B9</f>
        <v>0</v>
      </c>
      <c r="X1" s="68"/>
      <c r="Z1" s="153"/>
      <c r="AA1" s="153"/>
      <c r="AC1" s="153"/>
    </row>
    <row r="2" spans="1:37" x14ac:dyDescent="0.7">
      <c r="A2" s="84" t="s">
        <v>97</v>
      </c>
      <c r="B2" s="231">
        <f>ข้อมูลพื้นฐาน!B11</f>
        <v>0</v>
      </c>
      <c r="C2" s="231"/>
      <c r="D2" s="231"/>
      <c r="E2" s="231"/>
      <c r="F2" s="123"/>
      <c r="G2" s="124"/>
      <c r="H2" s="124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4" t="s">
        <v>199</v>
      </c>
      <c r="T2" s="62"/>
      <c r="U2" s="62"/>
      <c r="V2" s="152">
        <f>ข้อมูลพื้นฐาน!B13</f>
        <v>0</v>
      </c>
      <c r="W2" s="251" t="s">
        <v>192</v>
      </c>
      <c r="X2" s="251"/>
      <c r="Z2" s="153"/>
      <c r="AA2" s="153"/>
      <c r="AB2" s="153"/>
      <c r="AC2" s="153"/>
    </row>
    <row r="3" spans="1:37" x14ac:dyDescent="0.7">
      <c r="A3" s="232" t="s">
        <v>64</v>
      </c>
      <c r="B3" s="235" t="s">
        <v>72</v>
      </c>
      <c r="C3" s="238" t="s">
        <v>71</v>
      </c>
      <c r="D3" s="239"/>
      <c r="E3" s="240"/>
      <c r="F3" s="252" t="s">
        <v>193</v>
      </c>
      <c r="G3" s="253"/>
      <c r="H3" s="253"/>
      <c r="I3" s="253"/>
      <c r="J3" s="253"/>
      <c r="K3" s="253"/>
      <c r="L3" s="253"/>
      <c r="M3" s="253"/>
      <c r="N3" s="253"/>
      <c r="O3" s="253"/>
      <c r="P3" s="253"/>
      <c r="Q3" s="253"/>
      <c r="R3" s="253"/>
      <c r="S3" s="253"/>
      <c r="T3" s="253"/>
      <c r="U3" s="253"/>
      <c r="V3" s="253"/>
      <c r="W3" s="253"/>
      <c r="X3" s="253"/>
    </row>
    <row r="4" spans="1:37" ht="21" customHeight="1" x14ac:dyDescent="0.7">
      <c r="A4" s="233"/>
      <c r="B4" s="236"/>
      <c r="C4" s="241"/>
      <c r="D4" s="242"/>
      <c r="E4" s="243"/>
      <c r="F4" s="127" t="s">
        <v>73</v>
      </c>
      <c r="G4" s="189" t="s">
        <v>77</v>
      </c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254" t="s">
        <v>108</v>
      </c>
      <c r="V4" s="254"/>
      <c r="W4" s="254"/>
      <c r="X4" s="254"/>
      <c r="Y4" s="100" t="s">
        <v>77</v>
      </c>
      <c r="Z4" s="100" t="s">
        <v>180</v>
      </c>
      <c r="AA4" s="100">
        <v>1</v>
      </c>
      <c r="AB4" s="100">
        <v>1</v>
      </c>
      <c r="AC4" s="100" t="s">
        <v>89</v>
      </c>
    </row>
    <row r="5" spans="1:37" ht="21" customHeight="1" x14ac:dyDescent="0.7">
      <c r="A5" s="233"/>
      <c r="B5" s="236"/>
      <c r="C5" s="241"/>
      <c r="D5" s="242"/>
      <c r="E5" s="243"/>
      <c r="F5" s="127" t="s">
        <v>76</v>
      </c>
      <c r="G5" s="190" t="s">
        <v>180</v>
      </c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254"/>
      <c r="V5" s="254"/>
      <c r="W5" s="254"/>
      <c r="X5" s="254"/>
      <c r="Y5" s="100" t="s">
        <v>78</v>
      </c>
      <c r="Z5" s="100" t="s">
        <v>181</v>
      </c>
      <c r="AA5" s="100">
        <v>2</v>
      </c>
      <c r="AB5" s="100">
        <v>2</v>
      </c>
      <c r="AC5" s="100" t="s">
        <v>90</v>
      </c>
    </row>
    <row r="6" spans="1:37" ht="21" customHeight="1" x14ac:dyDescent="0.7">
      <c r="A6" s="233"/>
      <c r="B6" s="236"/>
      <c r="C6" s="241"/>
      <c r="D6" s="242"/>
      <c r="E6" s="243"/>
      <c r="F6" s="127" t="s">
        <v>74</v>
      </c>
      <c r="G6" s="189"/>
      <c r="H6" s="189"/>
      <c r="I6" s="189"/>
      <c r="J6" s="189"/>
      <c r="K6" s="189"/>
      <c r="L6" s="189"/>
      <c r="M6" s="189"/>
      <c r="N6" s="189"/>
      <c r="O6" s="189"/>
      <c r="P6" s="189"/>
      <c r="Q6" s="189"/>
      <c r="R6" s="189"/>
      <c r="S6" s="189"/>
      <c r="T6" s="189"/>
      <c r="U6" s="250" t="s">
        <v>106</v>
      </c>
      <c r="V6" s="250" t="s">
        <v>102</v>
      </c>
      <c r="W6" s="250" t="s">
        <v>101</v>
      </c>
      <c r="X6" s="250" t="s">
        <v>100</v>
      </c>
      <c r="Y6" s="100" t="s">
        <v>79</v>
      </c>
      <c r="Z6" s="100" t="s">
        <v>182</v>
      </c>
      <c r="AA6" s="100">
        <v>3</v>
      </c>
      <c r="AB6" s="100">
        <v>3</v>
      </c>
      <c r="AC6" s="100" t="s">
        <v>91</v>
      </c>
    </row>
    <row r="7" spans="1:37" ht="21" customHeight="1" x14ac:dyDescent="0.7">
      <c r="A7" s="234"/>
      <c r="B7" s="237"/>
      <c r="C7" s="244"/>
      <c r="D7" s="245"/>
      <c r="E7" s="246"/>
      <c r="F7" s="128" t="s">
        <v>75</v>
      </c>
      <c r="G7" s="191"/>
      <c r="H7" s="191">
        <v>94</v>
      </c>
      <c r="I7" s="191">
        <v>95</v>
      </c>
      <c r="J7" s="191">
        <v>96</v>
      </c>
      <c r="K7" s="191">
        <v>97</v>
      </c>
      <c r="L7" s="191">
        <v>98</v>
      </c>
      <c r="M7" s="191">
        <v>99</v>
      </c>
      <c r="N7" s="191">
        <v>100</v>
      </c>
      <c r="O7" s="191">
        <v>101</v>
      </c>
      <c r="P7" s="191">
        <v>102</v>
      </c>
      <c r="Q7" s="191">
        <v>103</v>
      </c>
      <c r="R7" s="191">
        <v>104</v>
      </c>
      <c r="S7" s="191">
        <v>105</v>
      </c>
      <c r="T7" s="191">
        <v>106</v>
      </c>
      <c r="U7" s="250"/>
      <c r="V7" s="250"/>
      <c r="W7" s="250"/>
      <c r="X7" s="250"/>
      <c r="Y7" s="100" t="s">
        <v>80</v>
      </c>
      <c r="Z7" s="100" t="s">
        <v>183</v>
      </c>
      <c r="AA7" s="100">
        <v>4</v>
      </c>
      <c r="AB7" s="100">
        <v>4</v>
      </c>
      <c r="AC7" s="100" t="s">
        <v>92</v>
      </c>
      <c r="AD7" s="101" t="s">
        <v>99</v>
      </c>
      <c r="AE7" s="101" t="s">
        <v>100</v>
      </c>
      <c r="AF7" s="101" t="s">
        <v>101</v>
      </c>
      <c r="AG7" s="101" t="s">
        <v>102</v>
      </c>
    </row>
    <row r="8" spans="1:37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3922</v>
      </c>
      <c r="C8" s="88" t="str">
        <f>ข้อมูลนักเรียน!C2</f>
        <v>ด.ช.</v>
      </c>
      <c r="D8" s="89" t="str">
        <f>ข้อมูลนักเรียน!D2</f>
        <v>สุรชัย</v>
      </c>
      <c r="E8" s="89" t="str">
        <f>ข้อมูลนักเรียน!E2</f>
        <v>เมืองปาก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126">
        <f>IF(ข้อมูลนักเรียน!A2=""," ",เวลาเรียนเทอม1.1!AI8+เวลาเรียนเทอม1.2!AI8+เวลาเรียนเทอม1.3!AI8+เวลาเรียนเทอม1.4!AI8+เวลาเรียนเทอม1.5!AD8)</f>
        <v>0</v>
      </c>
      <c r="V8" s="126">
        <f>IF(ข้อมูลนักเรียน!A2=""," ",เวลาเรียนเทอม1.1!AL8+เวลาเรียนเทอม1.2!AL8+เวลาเรียนเทอม1.3!AL8+เวลาเรียนเทอม1.4!AL8+เวลาเรียนเทอม1.5!AG8)</f>
        <v>0</v>
      </c>
      <c r="W8" s="126">
        <f>IF(ข้อมูลนักเรียน!A2=""," ",เวลาเรียนเทอม1.1!AK8+เวลาเรียนเทอม1.2!AK8+เวลาเรียนเทอม1.3!AK8+เวลาเรียนเทอม1.4!AK8+เวลาเรียนเทอม1.5!AF8)</f>
        <v>0</v>
      </c>
      <c r="X8" s="126">
        <f>IF(ข้อมูลนักเรียน!A2=""," ",เวลาเรียนเทอม1.1!AJ8+เวลาเรียนเทอม1.2!AJ8+เวลาเรียนเทอม1.3!AJ8+เวลาเรียนเทอม1.4!AJ8+เวลาเรียนเทอม1.5!AE8)</f>
        <v>0</v>
      </c>
      <c r="Y8" s="102" t="s">
        <v>81</v>
      </c>
      <c r="Z8" s="102" t="s">
        <v>184</v>
      </c>
      <c r="AA8" s="102">
        <v>5</v>
      </c>
      <c r="AB8" s="102">
        <v>5</v>
      </c>
      <c r="AC8" s="102"/>
      <c r="AD8" s="102">
        <f>COUNTIF(G8:T8,"/")</f>
        <v>0</v>
      </c>
      <c r="AE8" s="102">
        <f>COUNTIF(G8:T8,"ข")</f>
        <v>0</v>
      </c>
      <c r="AF8" s="102">
        <f>COUNTIF(G8:T8,"ล")</f>
        <v>0</v>
      </c>
      <c r="AG8" s="102">
        <f>COUNTIF(G8:T8,"ป")</f>
        <v>0</v>
      </c>
      <c r="AI8" s="97"/>
      <c r="AJ8" s="97"/>
      <c r="AK8" s="97"/>
    </row>
    <row r="9" spans="1:37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3923</v>
      </c>
      <c r="C9" s="88" t="str">
        <f>ข้อมูลนักเรียน!C3</f>
        <v>ด.ช.</v>
      </c>
      <c r="D9" s="89" t="str">
        <f>ข้อมูลนักเรียน!D3</f>
        <v>ชนาธิป</v>
      </c>
      <c r="E9" s="89" t="str">
        <f>ข้อมูลนักเรียน!E3</f>
        <v>คำมา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126">
        <f>IF(ข้อมูลนักเรียน!A3=""," ",เวลาเรียนเทอม1.1!AI9+เวลาเรียนเทอม1.2!AI9+เวลาเรียนเทอม1.3!AI9+เวลาเรียนเทอม1.4!AI9+เวลาเรียนเทอม1.5!AD9)</f>
        <v>0</v>
      </c>
      <c r="V9" s="126">
        <f>IF(ข้อมูลนักเรียน!A3=""," ",เวลาเรียนเทอม1.1!AL9+เวลาเรียนเทอม1.2!AL9+เวลาเรียนเทอม1.3!AL9+เวลาเรียนเทอม1.4!AL9+เวลาเรียนเทอม1.5!AG9)</f>
        <v>0</v>
      </c>
      <c r="W9" s="126">
        <f>IF(ข้อมูลนักเรียน!A3=""," ",เวลาเรียนเทอม1.1!AK9+เวลาเรียนเทอม1.2!AK9+เวลาเรียนเทอม1.3!AK9+เวลาเรียนเทอม1.4!AK9+เวลาเรียนเทอม1.5!AF9)</f>
        <v>0</v>
      </c>
      <c r="X9" s="126">
        <f>IF(ข้อมูลนักเรียน!A3=""," ",เวลาเรียนเทอม1.1!AJ9+เวลาเรียนเทอม1.2!AJ9+เวลาเรียนเทอม1.3!AJ9+เวลาเรียนเทอม1.4!AJ9+เวลาเรียนเทอม1.5!AE9)</f>
        <v>0</v>
      </c>
      <c r="Y9" s="102" t="s">
        <v>82</v>
      </c>
      <c r="Z9" s="102" t="s">
        <v>185</v>
      </c>
      <c r="AA9" s="102">
        <v>6</v>
      </c>
      <c r="AB9" s="102">
        <v>6</v>
      </c>
      <c r="AC9" s="102"/>
      <c r="AD9" s="102">
        <f t="shared" ref="AD9:AD40" si="0">COUNTIF(G9:T9,"/")</f>
        <v>0</v>
      </c>
      <c r="AE9" s="102">
        <f t="shared" ref="AE9:AE40" si="1">COUNTIF(G9:T9,"ข")</f>
        <v>0</v>
      </c>
      <c r="AF9" s="102">
        <f t="shared" ref="AF9:AF40" si="2">COUNTIF(G9:T9,"ล")</f>
        <v>0</v>
      </c>
      <c r="AG9" s="102">
        <f t="shared" ref="AG9:AG40" si="3">COUNTIF(G9:T9,"ป")</f>
        <v>0</v>
      </c>
      <c r="AI9" s="97"/>
      <c r="AJ9" s="97"/>
      <c r="AK9" s="97"/>
    </row>
    <row r="10" spans="1:37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3924</v>
      </c>
      <c r="C10" s="88" t="str">
        <f>ข้อมูลนักเรียน!C4</f>
        <v>ด.ช.</v>
      </c>
      <c r="D10" s="89" t="str">
        <f>ข้อมูลนักเรียน!D4</f>
        <v>ปกรณ์</v>
      </c>
      <c r="E10" s="89" t="str">
        <f>ข้อมูลนักเรียน!E4</f>
        <v>ศรีบุญ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126">
        <f>IF(ข้อมูลนักเรียน!A4=""," ",เวลาเรียนเทอม1.1!AI10+เวลาเรียนเทอม1.2!AI10+เวลาเรียนเทอม1.3!AI10+เวลาเรียนเทอม1.4!AI10+เวลาเรียนเทอม1.5!AD10)</f>
        <v>0</v>
      </c>
      <c r="V10" s="126">
        <f>IF(ข้อมูลนักเรียน!A4=""," ",เวลาเรียนเทอม1.1!AL10+เวลาเรียนเทอม1.2!AL10+เวลาเรียนเทอม1.3!AL10+เวลาเรียนเทอม1.4!AL10+เวลาเรียนเทอม1.5!AG10)</f>
        <v>0</v>
      </c>
      <c r="W10" s="126">
        <f>IF(ข้อมูลนักเรียน!A4=""," ",เวลาเรียนเทอม1.1!AK10+เวลาเรียนเทอม1.2!AK10+เวลาเรียนเทอม1.3!AK10+เวลาเรียนเทอม1.4!AK10+เวลาเรียนเทอม1.5!AF10)</f>
        <v>0</v>
      </c>
      <c r="X10" s="126">
        <f>IF(ข้อมูลนักเรียน!A4=""," ",เวลาเรียนเทอม1.1!AJ10+เวลาเรียนเทอม1.2!AJ10+เวลาเรียนเทอม1.3!AJ10+เวลาเรียนเทอม1.4!AJ10+เวลาเรียนเทอม1.5!AE10)</f>
        <v>0</v>
      </c>
      <c r="Y10" s="102" t="s">
        <v>83</v>
      </c>
      <c r="Z10" s="102" t="s">
        <v>186</v>
      </c>
      <c r="AA10" s="102">
        <v>7</v>
      </c>
      <c r="AB10" s="102">
        <v>7</v>
      </c>
      <c r="AC10" s="102"/>
      <c r="AD10" s="102">
        <f t="shared" si="0"/>
        <v>0</v>
      </c>
      <c r="AE10" s="102">
        <f t="shared" si="1"/>
        <v>0</v>
      </c>
      <c r="AF10" s="102">
        <f t="shared" si="2"/>
        <v>0</v>
      </c>
      <c r="AG10" s="102">
        <f t="shared" si="3"/>
        <v>0</v>
      </c>
      <c r="AI10" s="97"/>
      <c r="AJ10" s="97"/>
      <c r="AK10" s="97"/>
    </row>
    <row r="11" spans="1:37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4045</v>
      </c>
      <c r="C11" s="88" t="str">
        <f>ข้อมูลนักเรียน!C5</f>
        <v>ด.ช.</v>
      </c>
      <c r="D11" s="89" t="str">
        <f>ข้อมูลนักเรียน!D5</f>
        <v>นาวิน</v>
      </c>
      <c r="E11" s="89" t="str">
        <f>ข้อมูลนักเรียน!E5</f>
        <v>มาเสือ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126">
        <f>IF(ข้อมูลนักเรียน!A5=""," ",เวลาเรียนเทอม1.1!AI11+เวลาเรียนเทอม1.2!AI11+เวลาเรียนเทอม1.3!AI11+เวลาเรียนเทอม1.4!AI11+เวลาเรียนเทอม1.5!AD11)</f>
        <v>0</v>
      </c>
      <c r="V11" s="126">
        <f>IF(ข้อมูลนักเรียน!A5=""," ",เวลาเรียนเทอม1.1!AL11+เวลาเรียนเทอม1.2!AL11+เวลาเรียนเทอม1.3!AL11+เวลาเรียนเทอม1.4!AL11+เวลาเรียนเทอม1.5!AG11)</f>
        <v>0</v>
      </c>
      <c r="W11" s="126">
        <f>IF(ข้อมูลนักเรียน!A5=""," ",เวลาเรียนเทอม1.1!AK11+เวลาเรียนเทอม1.2!AK11+เวลาเรียนเทอม1.3!AK11+เวลาเรียนเทอม1.4!AK11+เวลาเรียนเทอม1.5!AF11)</f>
        <v>0</v>
      </c>
      <c r="X11" s="126">
        <f>IF(ข้อมูลนักเรียน!A5=""," ",เวลาเรียนเทอม1.1!AJ11+เวลาเรียนเทอม1.2!AJ11+เวลาเรียนเทอม1.3!AJ11+เวลาเรียนเทอม1.4!AJ11+เวลาเรียนเทอม1.5!AE11)</f>
        <v>0</v>
      </c>
      <c r="Y11" s="102" t="s">
        <v>84</v>
      </c>
      <c r="Z11" s="102"/>
      <c r="AA11" s="102">
        <v>8</v>
      </c>
      <c r="AB11" s="102">
        <v>8</v>
      </c>
      <c r="AC11" s="102"/>
      <c r="AD11" s="102">
        <f t="shared" si="0"/>
        <v>0</v>
      </c>
      <c r="AE11" s="102">
        <f t="shared" si="1"/>
        <v>0</v>
      </c>
      <c r="AF11" s="102">
        <f t="shared" si="2"/>
        <v>0</v>
      </c>
      <c r="AG11" s="102">
        <f t="shared" si="3"/>
        <v>0</v>
      </c>
      <c r="AI11" s="97"/>
      <c r="AJ11" s="97"/>
      <c r="AK11" s="97"/>
    </row>
    <row r="12" spans="1:37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4047</v>
      </c>
      <c r="C12" s="88" t="str">
        <f>ข้อมูลนักเรียน!C6</f>
        <v>ด.ช.</v>
      </c>
      <c r="D12" s="89" t="str">
        <f>ข้อมูลนักเรียน!D6</f>
        <v>กุลชาติ</v>
      </c>
      <c r="E12" s="89" t="str">
        <f>ข้อมูลนักเรียน!E6</f>
        <v>พรมตา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126">
        <f>IF(ข้อมูลนักเรียน!A6=""," ",เวลาเรียนเทอม1.1!AI12+เวลาเรียนเทอม1.2!AI12+เวลาเรียนเทอม1.3!AI12+เวลาเรียนเทอม1.4!AI12+เวลาเรียนเทอม1.5!AD12)</f>
        <v>0</v>
      </c>
      <c r="V12" s="126">
        <f>IF(ข้อมูลนักเรียน!A6=""," ",เวลาเรียนเทอม1.1!AL12+เวลาเรียนเทอม1.2!AL12+เวลาเรียนเทอม1.3!AL12+เวลาเรียนเทอม1.4!AL12+เวลาเรียนเทอม1.5!AG12)</f>
        <v>0</v>
      </c>
      <c r="W12" s="126">
        <f>IF(ข้อมูลนักเรียน!A6=""," ",เวลาเรียนเทอม1.1!AK12+เวลาเรียนเทอม1.2!AK12+เวลาเรียนเทอม1.3!AK12+เวลาเรียนเทอม1.4!AK12+เวลาเรียนเทอม1.5!AF12)</f>
        <v>0</v>
      </c>
      <c r="X12" s="126">
        <f>IF(ข้อมูลนักเรียน!A6=""," ",เวลาเรียนเทอม1.1!AJ12+เวลาเรียนเทอม1.2!AJ12+เวลาเรียนเทอม1.3!AJ12+เวลาเรียนเทอม1.4!AJ12+เวลาเรียนเทอม1.5!AE12)</f>
        <v>0</v>
      </c>
      <c r="Y12" s="102" t="s">
        <v>85</v>
      </c>
      <c r="Z12" s="102"/>
      <c r="AA12" s="102">
        <v>9</v>
      </c>
      <c r="AB12" s="102">
        <v>9</v>
      </c>
      <c r="AC12" s="102"/>
      <c r="AD12" s="102">
        <f t="shared" si="0"/>
        <v>0</v>
      </c>
      <c r="AE12" s="102">
        <f t="shared" si="1"/>
        <v>0</v>
      </c>
      <c r="AF12" s="102">
        <f t="shared" si="2"/>
        <v>0</v>
      </c>
      <c r="AG12" s="102">
        <f t="shared" si="3"/>
        <v>0</v>
      </c>
      <c r="AI12" s="97"/>
      <c r="AJ12" s="97"/>
      <c r="AK12" s="97"/>
    </row>
    <row r="13" spans="1:37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4052</v>
      </c>
      <c r="C13" s="88" t="str">
        <f>ข้อมูลนักเรียน!C7</f>
        <v>ด.ช.</v>
      </c>
      <c r="D13" s="89" t="str">
        <f>ข้อมูลนักเรียน!D7</f>
        <v>เอกวัส</v>
      </c>
      <c r="E13" s="89" t="str">
        <f>ข้อมูลนักเรียน!E7</f>
        <v>แพรทอง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126">
        <f>IF(ข้อมูลนักเรียน!A7=""," ",เวลาเรียนเทอม1.1!AI13+เวลาเรียนเทอม1.2!AI13+เวลาเรียนเทอม1.3!AI13+เวลาเรียนเทอม1.4!AI13+เวลาเรียนเทอม1.5!AD13)</f>
        <v>0</v>
      </c>
      <c r="V13" s="126">
        <f>IF(ข้อมูลนักเรียน!A7=""," ",เวลาเรียนเทอม1.1!AL13+เวลาเรียนเทอม1.2!AL13+เวลาเรียนเทอม1.3!AL13+เวลาเรียนเทอม1.4!AL13+เวลาเรียนเทอม1.5!AG13)</f>
        <v>0</v>
      </c>
      <c r="W13" s="126">
        <f>IF(ข้อมูลนักเรียน!A7=""," ",เวลาเรียนเทอม1.1!AK13+เวลาเรียนเทอม1.2!AK13+เวลาเรียนเทอม1.3!AK13+เวลาเรียนเทอม1.4!AK13+เวลาเรียนเทอม1.5!AF13)</f>
        <v>0</v>
      </c>
      <c r="X13" s="126">
        <f>IF(ข้อมูลนักเรียน!A7=""," ",เวลาเรียนเทอม1.1!AJ13+เวลาเรียนเทอม1.2!AJ13+เวลาเรียนเทอม1.3!AJ13+เวลาเรียนเทอม1.4!AJ13+เวลาเรียนเทอม1.5!AE13)</f>
        <v>0</v>
      </c>
      <c r="Y13" s="102" t="s">
        <v>86</v>
      </c>
      <c r="Z13" s="102"/>
      <c r="AA13" s="102">
        <v>10</v>
      </c>
      <c r="AB13" s="102">
        <v>10</v>
      </c>
      <c r="AC13" s="102"/>
      <c r="AD13" s="102">
        <f t="shared" si="0"/>
        <v>0</v>
      </c>
      <c r="AE13" s="102">
        <f t="shared" si="1"/>
        <v>0</v>
      </c>
      <c r="AF13" s="102">
        <f t="shared" si="2"/>
        <v>0</v>
      </c>
      <c r="AG13" s="102">
        <f t="shared" si="3"/>
        <v>0</v>
      </c>
      <c r="AI13" s="97"/>
      <c r="AJ13" s="97"/>
      <c r="AK13" s="97"/>
    </row>
    <row r="14" spans="1:37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4129</v>
      </c>
      <c r="C14" s="88" t="str">
        <f>ข้อมูลนักเรียน!C8</f>
        <v>ด.ช.</v>
      </c>
      <c r="D14" s="89" t="str">
        <f>ข้อมูลนักเรียน!D8</f>
        <v>ภูวเดช</v>
      </c>
      <c r="E14" s="89" t="str">
        <f>ข้อมูลนักเรียน!E8</f>
        <v>แก้วประดับ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126">
        <f>IF(ข้อมูลนักเรียน!A8=""," ",เวลาเรียนเทอม1.1!AI14+เวลาเรียนเทอม1.2!AI14+เวลาเรียนเทอม1.3!AI14+เวลาเรียนเทอม1.4!AI14+เวลาเรียนเทอม1.5!AD14)</f>
        <v>0</v>
      </c>
      <c r="V14" s="126">
        <f>IF(ข้อมูลนักเรียน!A8=""," ",เวลาเรียนเทอม1.1!AL14+เวลาเรียนเทอม1.2!AL14+เวลาเรียนเทอม1.3!AL14+เวลาเรียนเทอม1.4!AL14+เวลาเรียนเทอม1.5!AG14)</f>
        <v>0</v>
      </c>
      <c r="W14" s="126">
        <f>IF(ข้อมูลนักเรียน!A8=""," ",เวลาเรียนเทอม1.1!AK14+เวลาเรียนเทอม1.2!AK14+เวลาเรียนเทอม1.3!AK14+เวลาเรียนเทอม1.4!AK14+เวลาเรียนเทอม1.5!AF14)</f>
        <v>0</v>
      </c>
      <c r="X14" s="126">
        <f>IF(ข้อมูลนักเรียน!A8=""," ",เวลาเรียนเทอม1.1!AJ14+เวลาเรียนเทอม1.2!AJ14+เวลาเรียนเทอม1.3!AJ14+เวลาเรียนเทอม1.4!AJ14+เวลาเรียนเทอม1.5!AE14)</f>
        <v>0</v>
      </c>
      <c r="Y14" s="102" t="s">
        <v>87</v>
      </c>
      <c r="Z14" s="102"/>
      <c r="AA14" s="102">
        <v>11</v>
      </c>
      <c r="AB14" s="102">
        <v>11</v>
      </c>
      <c r="AC14" s="102"/>
      <c r="AD14" s="102">
        <f t="shared" si="0"/>
        <v>0</v>
      </c>
      <c r="AE14" s="102">
        <f t="shared" si="1"/>
        <v>0</v>
      </c>
      <c r="AF14" s="102">
        <f t="shared" si="2"/>
        <v>0</v>
      </c>
      <c r="AG14" s="102">
        <f t="shared" si="3"/>
        <v>0</v>
      </c>
      <c r="AI14" s="97"/>
      <c r="AJ14" s="97"/>
      <c r="AK14" s="97"/>
    </row>
    <row r="15" spans="1:37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3959</v>
      </c>
      <c r="C15" s="88" t="str">
        <f>ข้อมูลนักเรียน!C9</f>
        <v>ด.ญ.</v>
      </c>
      <c r="D15" s="89" t="str">
        <f>ข้อมูลนักเรียน!D9</f>
        <v>ปาริชาติ</v>
      </c>
      <c r="E15" s="89" t="str">
        <f>ข้อมูลนักเรียน!E9</f>
        <v>แก้วใส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126">
        <f>IF(ข้อมูลนักเรียน!A9=""," ",เวลาเรียนเทอม1.1!AI15+เวลาเรียนเทอม1.2!AI15+เวลาเรียนเทอม1.3!AI15+เวลาเรียนเทอม1.4!AI15+เวลาเรียนเทอม1.5!AD15)</f>
        <v>0</v>
      </c>
      <c r="V15" s="126">
        <f>IF(ข้อมูลนักเรียน!A9=""," ",เวลาเรียนเทอม1.1!AL15+เวลาเรียนเทอม1.2!AL15+เวลาเรียนเทอม1.3!AL15+เวลาเรียนเทอม1.4!AL15+เวลาเรียนเทอม1.5!AG15)</f>
        <v>0</v>
      </c>
      <c r="W15" s="126">
        <f>IF(ข้อมูลนักเรียน!A9=""," ",เวลาเรียนเทอม1.1!AK15+เวลาเรียนเทอม1.2!AK15+เวลาเรียนเทอม1.3!AK15+เวลาเรียนเทอม1.4!AK15+เวลาเรียนเทอม1.5!AF15)</f>
        <v>0</v>
      </c>
      <c r="X15" s="126">
        <f>IF(ข้อมูลนักเรียน!A9=""," ",เวลาเรียนเทอม1.1!AJ15+เวลาเรียนเทอม1.2!AJ15+เวลาเรียนเทอม1.3!AJ15+เวลาเรียนเทอม1.4!AJ15+เวลาเรียนเทอม1.5!AE15)</f>
        <v>0</v>
      </c>
      <c r="Y15" s="102" t="s">
        <v>88</v>
      </c>
      <c r="Z15" s="102"/>
      <c r="AA15" s="102">
        <v>12</v>
      </c>
      <c r="AB15" s="102">
        <v>12</v>
      </c>
      <c r="AC15" s="102"/>
      <c r="AD15" s="102">
        <f t="shared" si="0"/>
        <v>0</v>
      </c>
      <c r="AE15" s="102">
        <f t="shared" si="1"/>
        <v>0</v>
      </c>
      <c r="AF15" s="102">
        <f t="shared" si="2"/>
        <v>0</v>
      </c>
      <c r="AG15" s="102">
        <f t="shared" si="3"/>
        <v>0</v>
      </c>
      <c r="AI15" s="97"/>
      <c r="AJ15" s="97"/>
      <c r="AK15" s="97"/>
    </row>
    <row r="16" spans="1:37" s="96" customFormat="1" ht="18" customHeight="1" x14ac:dyDescent="0.25">
      <c r="A16" s="86">
        <f>ข้อมูลนักเรียน!A10</f>
        <v>0</v>
      </c>
      <c r="B16" s="87">
        <f>ข้อมูลนักเรียน!B10</f>
        <v>0</v>
      </c>
      <c r="C16" s="88">
        <f>ข้อมูลนักเรียน!C10</f>
        <v>0</v>
      </c>
      <c r="D16" s="89">
        <f>ข้อมูลนักเรียน!D10</f>
        <v>0</v>
      </c>
      <c r="E16" s="89">
        <f>ข้อมูลนักเรียน!E10</f>
        <v>0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126" t="str">
        <f>IF(ข้อมูลนักเรียน!A10=""," ",เวลาเรียนเทอม1.1!AI16+เวลาเรียนเทอม1.2!AI16+เวลาเรียนเทอม1.3!AI16+เวลาเรียนเทอม1.4!AI16+เวลาเรียนเทอม1.5!AD16)</f>
        <v xml:space="preserve"> </v>
      </c>
      <c r="V16" s="126" t="str">
        <f>IF(ข้อมูลนักเรียน!A10=""," ",เวลาเรียนเทอม1.1!AL16+เวลาเรียนเทอม1.2!AL16+เวลาเรียนเทอม1.3!AL16+เวลาเรียนเทอม1.4!AL16+เวลาเรียนเทอม1.5!AG16)</f>
        <v xml:space="preserve"> </v>
      </c>
      <c r="W16" s="126" t="str">
        <f>IF(ข้อมูลนักเรียน!A10=""," ",เวลาเรียนเทอม1.1!AK16+เวลาเรียนเทอม1.2!AK16+เวลาเรียนเทอม1.3!AK16+เวลาเรียนเทอม1.4!AK16+เวลาเรียนเทอม1.5!AF16)</f>
        <v xml:space="preserve"> </v>
      </c>
      <c r="X16" s="126" t="str">
        <f>IF(ข้อมูลนักเรียน!A10=""," ",เวลาเรียนเทอม1.1!AJ16+เวลาเรียนเทอม1.2!AJ16+เวลาเรียนเทอม1.3!AJ16+เวลาเรียนเทอม1.4!AJ16+เวลาเรียนเทอม1.5!AE16)</f>
        <v xml:space="preserve"> </v>
      </c>
      <c r="Y16" s="102"/>
      <c r="Z16" s="102"/>
      <c r="AA16" s="102">
        <v>13</v>
      </c>
      <c r="AB16" s="102">
        <v>13</v>
      </c>
      <c r="AC16" s="102"/>
      <c r="AD16" s="102">
        <f t="shared" si="0"/>
        <v>0</v>
      </c>
      <c r="AE16" s="102">
        <f t="shared" si="1"/>
        <v>0</v>
      </c>
      <c r="AF16" s="102">
        <f t="shared" si="2"/>
        <v>0</v>
      </c>
      <c r="AG16" s="102">
        <f t="shared" si="3"/>
        <v>0</v>
      </c>
      <c r="AI16" s="97"/>
      <c r="AJ16" s="97"/>
      <c r="AK16" s="97"/>
    </row>
    <row r="17" spans="1:37" s="96" customFormat="1" ht="18" customHeight="1" x14ac:dyDescent="0.25">
      <c r="A17" s="86">
        <f>ข้อมูลนักเรียน!A11</f>
        <v>0</v>
      </c>
      <c r="B17" s="87">
        <f>ข้อมูลนักเรียน!B11</f>
        <v>0</v>
      </c>
      <c r="C17" s="88">
        <f>ข้อมูลนักเรียน!C11</f>
        <v>0</v>
      </c>
      <c r="D17" s="89">
        <f>ข้อมูลนักเรียน!D11</f>
        <v>0</v>
      </c>
      <c r="E17" s="89">
        <f>ข้อมูลนักเรียน!E11</f>
        <v>0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126" t="str">
        <f>IF(ข้อมูลนักเรียน!A11=""," ",เวลาเรียนเทอม1.1!AI17+เวลาเรียนเทอม1.2!AI17+เวลาเรียนเทอม1.3!AI17+เวลาเรียนเทอม1.4!AI17+เวลาเรียนเทอม1.5!AD17)</f>
        <v xml:space="preserve"> </v>
      </c>
      <c r="V17" s="126" t="str">
        <f>IF(ข้อมูลนักเรียน!A11=""," ",เวลาเรียนเทอม1.1!AL17+เวลาเรียนเทอม1.2!AL17+เวลาเรียนเทอม1.3!AL17+เวลาเรียนเทอม1.4!AL17+เวลาเรียนเทอม1.5!AG17)</f>
        <v xml:space="preserve"> </v>
      </c>
      <c r="W17" s="126" t="str">
        <f>IF(ข้อมูลนักเรียน!A11=""," ",เวลาเรียนเทอม1.1!AK17+เวลาเรียนเทอม1.2!AK17+เวลาเรียนเทอม1.3!AK17+เวลาเรียนเทอม1.4!AK17+เวลาเรียนเทอม1.5!AF17)</f>
        <v xml:space="preserve"> </v>
      </c>
      <c r="X17" s="126" t="str">
        <f>IF(ข้อมูลนักเรียน!A11=""," ",เวลาเรียนเทอม1.1!AJ17+เวลาเรียนเทอม1.2!AJ17+เวลาเรียนเทอม1.3!AJ17+เวลาเรียนเทอม1.4!AJ17+เวลาเรียนเทอม1.5!AE17)</f>
        <v xml:space="preserve"> </v>
      </c>
      <c r="Y17" s="102"/>
      <c r="Z17" s="102"/>
      <c r="AA17" s="102">
        <v>14</v>
      </c>
      <c r="AB17" s="102">
        <v>14</v>
      </c>
      <c r="AC17" s="102"/>
      <c r="AD17" s="102">
        <f t="shared" si="0"/>
        <v>0</v>
      </c>
      <c r="AE17" s="102">
        <f t="shared" si="1"/>
        <v>0</v>
      </c>
      <c r="AF17" s="102">
        <f t="shared" si="2"/>
        <v>0</v>
      </c>
      <c r="AG17" s="102">
        <f t="shared" si="3"/>
        <v>0</v>
      </c>
      <c r="AI17" s="97"/>
      <c r="AJ17" s="97"/>
      <c r="AK17" s="97"/>
    </row>
    <row r="18" spans="1:37" s="96" customFormat="1" ht="18" customHeight="1" x14ac:dyDescent="0.25">
      <c r="A18" s="86">
        <f>ข้อมูลนักเรียน!A12</f>
        <v>0</v>
      </c>
      <c r="B18" s="87">
        <f>ข้อมูลนักเรียน!B12</f>
        <v>0</v>
      </c>
      <c r="C18" s="88">
        <f>ข้อมูลนักเรียน!C12</f>
        <v>0</v>
      </c>
      <c r="D18" s="89">
        <f>ข้อมูลนักเรียน!D12</f>
        <v>0</v>
      </c>
      <c r="E18" s="89">
        <f>ข้อมูลนักเรียน!E12</f>
        <v>0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126" t="str">
        <f>IF(ข้อมูลนักเรียน!A12=""," ",เวลาเรียนเทอม1.1!AI18+เวลาเรียนเทอม1.2!AI18+เวลาเรียนเทอม1.3!AI18+เวลาเรียนเทอม1.4!AI18+เวลาเรียนเทอม1.5!AD18)</f>
        <v xml:space="preserve"> </v>
      </c>
      <c r="V18" s="126" t="str">
        <f>IF(ข้อมูลนักเรียน!A12=""," ",เวลาเรียนเทอม1.1!AL18+เวลาเรียนเทอม1.2!AL18+เวลาเรียนเทอม1.3!AL18+เวลาเรียนเทอม1.4!AL18+เวลาเรียนเทอม1.5!AG18)</f>
        <v xml:space="preserve"> </v>
      </c>
      <c r="W18" s="126" t="str">
        <f>IF(ข้อมูลนักเรียน!A12=""," ",เวลาเรียนเทอม1.1!AK18+เวลาเรียนเทอม1.2!AK18+เวลาเรียนเทอม1.3!AK18+เวลาเรียนเทอม1.4!AK18+เวลาเรียนเทอม1.5!AF18)</f>
        <v xml:space="preserve"> </v>
      </c>
      <c r="X18" s="126" t="str">
        <f>IF(ข้อมูลนักเรียน!A12=""," ",เวลาเรียนเทอม1.1!AJ18+เวลาเรียนเทอม1.2!AJ18+เวลาเรียนเทอม1.3!AJ18+เวลาเรียนเทอม1.4!AJ18+เวลาเรียนเทอม1.5!AE18)</f>
        <v xml:space="preserve"> </v>
      </c>
      <c r="Y18" s="102"/>
      <c r="Z18" s="102"/>
      <c r="AA18" s="102">
        <v>15</v>
      </c>
      <c r="AB18" s="102">
        <v>15</v>
      </c>
      <c r="AC18" s="102"/>
      <c r="AD18" s="102">
        <f t="shared" si="0"/>
        <v>0</v>
      </c>
      <c r="AE18" s="102">
        <f t="shared" si="1"/>
        <v>0</v>
      </c>
      <c r="AF18" s="102">
        <f t="shared" si="2"/>
        <v>0</v>
      </c>
      <c r="AG18" s="102">
        <f t="shared" si="3"/>
        <v>0</v>
      </c>
      <c r="AI18" s="97"/>
      <c r="AJ18" s="97"/>
      <c r="AK18" s="97"/>
    </row>
    <row r="19" spans="1:37" s="96" customFormat="1" ht="18" customHeight="1" x14ac:dyDescent="0.25">
      <c r="A19" s="86">
        <f>ข้อมูลนักเรียน!A13</f>
        <v>0</v>
      </c>
      <c r="B19" s="87">
        <f>ข้อมูลนักเรียน!B13</f>
        <v>0</v>
      </c>
      <c r="C19" s="88">
        <f>ข้อมูลนักเรียน!C13</f>
        <v>0</v>
      </c>
      <c r="D19" s="89">
        <f>ข้อมูลนักเรียน!D13</f>
        <v>0</v>
      </c>
      <c r="E19" s="89">
        <f>ข้อมูลนักเรียน!E13</f>
        <v>0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126" t="str">
        <f>IF(ข้อมูลนักเรียน!A13=""," ",เวลาเรียนเทอม1.1!AI19+เวลาเรียนเทอม1.2!AI19+เวลาเรียนเทอม1.3!AI19+เวลาเรียนเทอม1.4!AI19+เวลาเรียนเทอม1.5!AD19)</f>
        <v xml:space="preserve"> </v>
      </c>
      <c r="V19" s="126" t="str">
        <f>IF(ข้อมูลนักเรียน!A13=""," ",เวลาเรียนเทอม1.1!AL19+เวลาเรียนเทอม1.2!AL19+เวลาเรียนเทอม1.3!AL19+เวลาเรียนเทอม1.4!AL19+เวลาเรียนเทอม1.5!AG19)</f>
        <v xml:space="preserve"> </v>
      </c>
      <c r="W19" s="126" t="str">
        <f>IF(ข้อมูลนักเรียน!A13=""," ",เวลาเรียนเทอม1.1!AK19+เวลาเรียนเทอม1.2!AK19+เวลาเรียนเทอม1.3!AK19+เวลาเรียนเทอม1.4!AK19+เวลาเรียนเทอม1.5!AF19)</f>
        <v xml:space="preserve"> </v>
      </c>
      <c r="X19" s="126" t="str">
        <f>IF(ข้อมูลนักเรียน!A13=""," ",เวลาเรียนเทอม1.1!AJ19+เวลาเรียนเทอม1.2!AJ19+เวลาเรียนเทอม1.3!AJ19+เวลาเรียนเทอม1.4!AJ19+เวลาเรียนเทอม1.5!AE19)</f>
        <v xml:space="preserve"> </v>
      </c>
      <c r="Y19" s="102"/>
      <c r="Z19" s="102"/>
      <c r="AA19" s="102">
        <v>16</v>
      </c>
      <c r="AB19" s="102">
        <v>16</v>
      </c>
      <c r="AC19" s="102"/>
      <c r="AD19" s="102">
        <f t="shared" si="0"/>
        <v>0</v>
      </c>
      <c r="AE19" s="102">
        <f t="shared" si="1"/>
        <v>0</v>
      </c>
      <c r="AF19" s="102">
        <f t="shared" si="2"/>
        <v>0</v>
      </c>
      <c r="AG19" s="102">
        <f t="shared" si="3"/>
        <v>0</v>
      </c>
      <c r="AI19" s="97"/>
      <c r="AJ19" s="97"/>
      <c r="AK19" s="97"/>
    </row>
    <row r="20" spans="1:37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126" t="str">
        <f>IF(ข้อมูลนักเรียน!A14=""," ",เวลาเรียนเทอม1.1!AI20+เวลาเรียนเทอม1.2!AI20+เวลาเรียนเทอม1.3!AI20+เวลาเรียนเทอม1.4!AI20+เวลาเรียนเทอม1.5!AD20)</f>
        <v xml:space="preserve"> </v>
      </c>
      <c r="V20" s="126" t="str">
        <f>IF(ข้อมูลนักเรียน!A14=""," ",เวลาเรียนเทอม1.1!AL20+เวลาเรียนเทอม1.2!AL20+เวลาเรียนเทอม1.3!AL20+เวลาเรียนเทอม1.4!AL20+เวลาเรียนเทอม1.5!AG20)</f>
        <v xml:space="preserve"> </v>
      </c>
      <c r="W20" s="126" t="str">
        <f>IF(ข้อมูลนักเรียน!A14=""," ",เวลาเรียนเทอม1.1!AK20+เวลาเรียนเทอม1.2!AK20+เวลาเรียนเทอม1.3!AK20+เวลาเรียนเทอม1.4!AK20+เวลาเรียนเทอม1.5!AF20)</f>
        <v xml:space="preserve"> </v>
      </c>
      <c r="X20" s="126" t="str">
        <f>IF(ข้อมูลนักเรียน!A14=""," ",เวลาเรียนเทอม1.1!AJ20+เวลาเรียนเทอม1.2!AJ20+เวลาเรียนเทอม1.3!AJ20+เวลาเรียนเทอม1.4!AJ20+เวลาเรียนเทอม1.5!AE20)</f>
        <v xml:space="preserve"> </v>
      </c>
      <c r="Y20" s="102"/>
      <c r="Z20" s="102"/>
      <c r="AA20" s="102">
        <v>17</v>
      </c>
      <c r="AB20" s="102">
        <v>17</v>
      </c>
      <c r="AC20" s="102"/>
      <c r="AD20" s="102">
        <f t="shared" si="0"/>
        <v>0</v>
      </c>
      <c r="AE20" s="102">
        <f t="shared" si="1"/>
        <v>0</v>
      </c>
      <c r="AF20" s="102">
        <f t="shared" si="2"/>
        <v>0</v>
      </c>
      <c r="AG20" s="102">
        <f t="shared" si="3"/>
        <v>0</v>
      </c>
      <c r="AI20" s="97"/>
      <c r="AJ20" s="97"/>
      <c r="AK20" s="97"/>
    </row>
    <row r="21" spans="1:37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126" t="str">
        <f>IF(ข้อมูลนักเรียน!A15=""," ",เวลาเรียนเทอม1.1!AI21+เวลาเรียนเทอม1.2!AI21+เวลาเรียนเทอม1.3!AI21+เวลาเรียนเทอม1.4!AI21+เวลาเรียนเทอม1.5!AD21)</f>
        <v xml:space="preserve"> </v>
      </c>
      <c r="V21" s="126" t="str">
        <f>IF(ข้อมูลนักเรียน!A15=""," ",เวลาเรียนเทอม1.1!AL21+เวลาเรียนเทอม1.2!AL21+เวลาเรียนเทอม1.3!AL21+เวลาเรียนเทอม1.4!AL21+เวลาเรียนเทอม1.5!AG21)</f>
        <v xml:space="preserve"> </v>
      </c>
      <c r="W21" s="126" t="str">
        <f>IF(ข้อมูลนักเรียน!A15=""," ",เวลาเรียนเทอม1.1!AK21+เวลาเรียนเทอม1.2!AK21+เวลาเรียนเทอม1.3!AK21+เวลาเรียนเทอม1.4!AK21+เวลาเรียนเทอม1.5!AF21)</f>
        <v xml:space="preserve"> </v>
      </c>
      <c r="X21" s="126" t="str">
        <f>IF(ข้อมูลนักเรียน!A15=""," ",เวลาเรียนเทอม1.1!AJ21+เวลาเรียนเทอม1.2!AJ21+เวลาเรียนเทอม1.3!AJ21+เวลาเรียนเทอม1.4!AJ21+เวลาเรียนเทอม1.5!AE21)</f>
        <v xml:space="preserve"> </v>
      </c>
      <c r="Y21" s="102"/>
      <c r="Z21" s="102"/>
      <c r="AA21" s="102">
        <v>18</v>
      </c>
      <c r="AB21" s="102">
        <v>18</v>
      </c>
      <c r="AC21" s="102"/>
      <c r="AD21" s="102">
        <f t="shared" si="0"/>
        <v>0</v>
      </c>
      <c r="AE21" s="102">
        <f t="shared" si="1"/>
        <v>0</v>
      </c>
      <c r="AF21" s="102">
        <f t="shared" si="2"/>
        <v>0</v>
      </c>
      <c r="AG21" s="102">
        <f t="shared" si="3"/>
        <v>0</v>
      </c>
      <c r="AI21" s="97"/>
      <c r="AJ21" s="97"/>
      <c r="AK21" s="97"/>
    </row>
    <row r="22" spans="1:37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126" t="str">
        <f>IF(ข้อมูลนักเรียน!A16=""," ",เวลาเรียนเทอม1.1!AI22+เวลาเรียนเทอม1.2!AI22+เวลาเรียนเทอม1.3!AI22+เวลาเรียนเทอม1.4!AI22+เวลาเรียนเทอม1.5!AD22)</f>
        <v xml:space="preserve"> </v>
      </c>
      <c r="V22" s="126" t="str">
        <f>IF(ข้อมูลนักเรียน!A16=""," ",เวลาเรียนเทอม1.1!AL22+เวลาเรียนเทอม1.2!AL22+เวลาเรียนเทอม1.3!AL22+เวลาเรียนเทอม1.4!AL22+เวลาเรียนเทอม1.5!AG22)</f>
        <v xml:space="preserve"> </v>
      </c>
      <c r="W22" s="126" t="str">
        <f>IF(ข้อมูลนักเรียน!A16=""," ",เวลาเรียนเทอม1.1!AK22+เวลาเรียนเทอม1.2!AK22+เวลาเรียนเทอม1.3!AK22+เวลาเรียนเทอม1.4!AK22+เวลาเรียนเทอม1.5!AF22)</f>
        <v xml:space="preserve"> </v>
      </c>
      <c r="X22" s="126" t="str">
        <f>IF(ข้อมูลนักเรียน!A16=""," ",เวลาเรียนเทอม1.1!AJ22+เวลาเรียนเทอม1.2!AJ22+เวลาเรียนเทอม1.3!AJ22+เวลาเรียนเทอม1.4!AJ22+เวลาเรียนเทอม1.5!AE22)</f>
        <v xml:space="preserve"> </v>
      </c>
      <c r="Y22" s="102"/>
      <c r="Z22" s="102"/>
      <c r="AA22" s="102">
        <v>19</v>
      </c>
      <c r="AB22" s="102">
        <v>19</v>
      </c>
      <c r="AC22" s="102"/>
      <c r="AD22" s="102">
        <f t="shared" si="0"/>
        <v>0</v>
      </c>
      <c r="AE22" s="102">
        <f t="shared" si="1"/>
        <v>0</v>
      </c>
      <c r="AF22" s="102">
        <f t="shared" si="2"/>
        <v>0</v>
      </c>
      <c r="AG22" s="102">
        <f t="shared" si="3"/>
        <v>0</v>
      </c>
      <c r="AI22" s="97"/>
      <c r="AJ22" s="97"/>
      <c r="AK22" s="97"/>
    </row>
    <row r="23" spans="1:37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126" t="str">
        <f>IF(ข้อมูลนักเรียน!A17=""," ",เวลาเรียนเทอม1.1!AI23+เวลาเรียนเทอม1.2!AI23+เวลาเรียนเทอม1.3!AI23+เวลาเรียนเทอม1.4!AI23+เวลาเรียนเทอม1.5!AD23)</f>
        <v xml:space="preserve"> </v>
      </c>
      <c r="V23" s="126" t="str">
        <f>IF(ข้อมูลนักเรียน!A17=""," ",เวลาเรียนเทอม1.1!AL23+เวลาเรียนเทอม1.2!AL23+เวลาเรียนเทอม1.3!AL23+เวลาเรียนเทอม1.4!AL23+เวลาเรียนเทอม1.5!AG23)</f>
        <v xml:space="preserve"> </v>
      </c>
      <c r="W23" s="126" t="str">
        <f>IF(ข้อมูลนักเรียน!A17=""," ",เวลาเรียนเทอม1.1!AK23+เวลาเรียนเทอม1.2!AK23+เวลาเรียนเทอม1.3!AK23+เวลาเรียนเทอม1.4!AK23+เวลาเรียนเทอม1.5!AF23)</f>
        <v xml:space="preserve"> </v>
      </c>
      <c r="X23" s="126" t="str">
        <f>IF(ข้อมูลนักเรียน!A17=""," ",เวลาเรียนเทอม1.1!AJ23+เวลาเรียนเทอม1.2!AJ23+เวลาเรียนเทอม1.3!AJ23+เวลาเรียนเทอม1.4!AJ23+เวลาเรียนเทอม1.5!AE23)</f>
        <v xml:space="preserve"> </v>
      </c>
      <c r="Y23" s="102"/>
      <c r="Z23" s="102"/>
      <c r="AA23" s="102">
        <v>20</v>
      </c>
      <c r="AB23" s="102">
        <v>20</v>
      </c>
      <c r="AC23" s="102"/>
      <c r="AD23" s="102">
        <f t="shared" si="0"/>
        <v>0</v>
      </c>
      <c r="AE23" s="102">
        <f t="shared" si="1"/>
        <v>0</v>
      </c>
      <c r="AF23" s="102">
        <f t="shared" si="2"/>
        <v>0</v>
      </c>
      <c r="AG23" s="102">
        <f t="shared" si="3"/>
        <v>0</v>
      </c>
      <c r="AI23" s="97"/>
      <c r="AJ23" s="97"/>
      <c r="AK23" s="97"/>
    </row>
    <row r="24" spans="1:37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126" t="str">
        <f>IF(ข้อมูลนักเรียน!A18=""," ",เวลาเรียนเทอม1.1!AI24+เวลาเรียนเทอม1.2!AI24+เวลาเรียนเทอม1.3!AI24+เวลาเรียนเทอม1.4!AI24+เวลาเรียนเทอม1.5!AD24)</f>
        <v xml:space="preserve"> </v>
      </c>
      <c r="V24" s="126" t="str">
        <f>IF(ข้อมูลนักเรียน!A18=""," ",เวลาเรียนเทอม1.1!AL24+เวลาเรียนเทอม1.2!AL24+เวลาเรียนเทอม1.3!AL24+เวลาเรียนเทอม1.4!AL24+เวลาเรียนเทอม1.5!AG24)</f>
        <v xml:space="preserve"> </v>
      </c>
      <c r="W24" s="126" t="str">
        <f>IF(ข้อมูลนักเรียน!A18=""," ",เวลาเรียนเทอม1.1!AK24+เวลาเรียนเทอม1.2!AK24+เวลาเรียนเทอม1.3!AK24+เวลาเรียนเทอม1.4!AK24+เวลาเรียนเทอม1.5!AF24)</f>
        <v xml:space="preserve"> </v>
      </c>
      <c r="X24" s="126" t="str">
        <f>IF(ข้อมูลนักเรียน!A18=""," ",เวลาเรียนเทอม1.1!AJ24+เวลาเรียนเทอม1.2!AJ24+เวลาเรียนเทอม1.3!AJ24+เวลาเรียนเทอม1.4!AJ24+เวลาเรียนเทอม1.5!AE24)</f>
        <v xml:space="preserve"> </v>
      </c>
      <c r="Y24" s="102"/>
      <c r="Z24" s="102"/>
      <c r="AA24" s="102">
        <v>21</v>
      </c>
      <c r="AB24" s="102">
        <v>21</v>
      </c>
      <c r="AC24" s="102"/>
      <c r="AD24" s="102">
        <f t="shared" si="0"/>
        <v>0</v>
      </c>
      <c r="AE24" s="102">
        <f t="shared" si="1"/>
        <v>0</v>
      </c>
      <c r="AF24" s="102">
        <f t="shared" si="2"/>
        <v>0</v>
      </c>
      <c r="AG24" s="102">
        <f t="shared" si="3"/>
        <v>0</v>
      </c>
      <c r="AI24" s="97"/>
      <c r="AJ24" s="97"/>
      <c r="AK24" s="97"/>
    </row>
    <row r="25" spans="1:37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126" t="str">
        <f>IF(ข้อมูลนักเรียน!A19=""," ",เวลาเรียนเทอม1.1!AI25+เวลาเรียนเทอม1.2!AI25+เวลาเรียนเทอม1.3!AI25+เวลาเรียนเทอม1.4!AI25+เวลาเรียนเทอม1.5!AD25)</f>
        <v xml:space="preserve"> </v>
      </c>
      <c r="V25" s="126" t="str">
        <f>IF(ข้อมูลนักเรียน!A19=""," ",เวลาเรียนเทอม1.1!AL25+เวลาเรียนเทอม1.2!AL25+เวลาเรียนเทอม1.3!AL25+เวลาเรียนเทอม1.4!AL25+เวลาเรียนเทอม1.5!AG25)</f>
        <v xml:space="preserve"> </v>
      </c>
      <c r="W25" s="126" t="str">
        <f>IF(ข้อมูลนักเรียน!A19=""," ",เวลาเรียนเทอม1.1!AK25+เวลาเรียนเทอม1.2!AK25+เวลาเรียนเทอม1.3!AK25+เวลาเรียนเทอม1.4!AK25+เวลาเรียนเทอม1.5!AF25)</f>
        <v xml:space="preserve"> </v>
      </c>
      <c r="X25" s="126" t="str">
        <f>IF(ข้อมูลนักเรียน!A19=""," ",เวลาเรียนเทอม1.1!AJ25+เวลาเรียนเทอม1.2!AJ25+เวลาเรียนเทอม1.3!AJ25+เวลาเรียนเทอม1.4!AJ25+เวลาเรียนเทอม1.5!AE25)</f>
        <v xml:space="preserve"> </v>
      </c>
      <c r="Y25" s="102"/>
      <c r="Z25" s="102"/>
      <c r="AA25" s="102">
        <v>22</v>
      </c>
      <c r="AB25" s="102">
        <v>22</v>
      </c>
      <c r="AC25" s="102"/>
      <c r="AD25" s="102">
        <f t="shared" si="0"/>
        <v>0</v>
      </c>
      <c r="AE25" s="102">
        <f t="shared" si="1"/>
        <v>0</v>
      </c>
      <c r="AF25" s="102">
        <f t="shared" si="2"/>
        <v>0</v>
      </c>
      <c r="AG25" s="102">
        <f t="shared" si="3"/>
        <v>0</v>
      </c>
      <c r="AI25" s="97"/>
      <c r="AJ25" s="97"/>
      <c r="AK25" s="97"/>
    </row>
    <row r="26" spans="1:37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126" t="str">
        <f>IF(ข้อมูลนักเรียน!A20=""," ",เวลาเรียนเทอม1.1!AI26+เวลาเรียนเทอม1.2!AI26+เวลาเรียนเทอม1.3!AI26+เวลาเรียนเทอม1.4!AI26+เวลาเรียนเทอม1.5!AD26)</f>
        <v xml:space="preserve"> </v>
      </c>
      <c r="V26" s="126" t="str">
        <f>IF(ข้อมูลนักเรียน!A20=""," ",เวลาเรียนเทอม1.1!AL26+เวลาเรียนเทอม1.2!AL26+เวลาเรียนเทอม1.3!AL26+เวลาเรียนเทอม1.4!AL26+เวลาเรียนเทอม1.5!AG26)</f>
        <v xml:space="preserve"> </v>
      </c>
      <c r="W26" s="126" t="str">
        <f>IF(ข้อมูลนักเรียน!A20=""," ",เวลาเรียนเทอม1.1!AK26+เวลาเรียนเทอม1.2!AK26+เวลาเรียนเทอม1.3!AK26+เวลาเรียนเทอม1.4!AK26+เวลาเรียนเทอม1.5!AF26)</f>
        <v xml:space="preserve"> </v>
      </c>
      <c r="X26" s="126" t="str">
        <f>IF(ข้อมูลนักเรียน!A20=""," ",เวลาเรียนเทอม1.1!AJ26+เวลาเรียนเทอม1.2!AJ26+เวลาเรียนเทอม1.3!AJ26+เวลาเรียนเทอม1.4!AJ26+เวลาเรียนเทอม1.5!AE26)</f>
        <v xml:space="preserve"> </v>
      </c>
      <c r="Y26" s="102"/>
      <c r="Z26" s="102"/>
      <c r="AA26" s="102">
        <v>23</v>
      </c>
      <c r="AB26" s="102">
        <v>23</v>
      </c>
      <c r="AC26" s="102"/>
      <c r="AD26" s="102">
        <f t="shared" si="0"/>
        <v>0</v>
      </c>
      <c r="AE26" s="102">
        <f t="shared" si="1"/>
        <v>0</v>
      </c>
      <c r="AF26" s="102">
        <f t="shared" si="2"/>
        <v>0</v>
      </c>
      <c r="AG26" s="102">
        <f t="shared" si="3"/>
        <v>0</v>
      </c>
      <c r="AI26" s="97"/>
      <c r="AJ26" s="97"/>
      <c r="AK26" s="97"/>
    </row>
    <row r="27" spans="1:37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126" t="str">
        <f>IF(ข้อมูลนักเรียน!A21=""," ",เวลาเรียนเทอม1.1!AI27+เวลาเรียนเทอม1.2!AI27+เวลาเรียนเทอม1.3!AI27+เวลาเรียนเทอม1.4!AI27+เวลาเรียนเทอม1.5!AD27)</f>
        <v xml:space="preserve"> </v>
      </c>
      <c r="V27" s="126" t="str">
        <f>IF(ข้อมูลนักเรียน!A21=""," ",เวลาเรียนเทอม1.1!AL27+เวลาเรียนเทอม1.2!AL27+เวลาเรียนเทอม1.3!AL27+เวลาเรียนเทอม1.4!AL27+เวลาเรียนเทอม1.5!AG27)</f>
        <v xml:space="preserve"> </v>
      </c>
      <c r="W27" s="126" t="str">
        <f>IF(ข้อมูลนักเรียน!A21=""," ",เวลาเรียนเทอม1.1!AK27+เวลาเรียนเทอม1.2!AK27+เวลาเรียนเทอม1.3!AK27+เวลาเรียนเทอม1.4!AK27+เวลาเรียนเทอม1.5!AF27)</f>
        <v xml:space="preserve"> </v>
      </c>
      <c r="X27" s="126" t="str">
        <f>IF(ข้อมูลนักเรียน!A21=""," ",เวลาเรียนเทอม1.1!AJ27+เวลาเรียนเทอม1.2!AJ27+เวลาเรียนเทอม1.3!AJ27+เวลาเรียนเทอม1.4!AJ27+เวลาเรียนเทอม1.5!AE27)</f>
        <v xml:space="preserve"> </v>
      </c>
      <c r="Y27" s="102"/>
      <c r="Z27" s="102"/>
      <c r="AA27" s="102">
        <v>24</v>
      </c>
      <c r="AB27" s="102">
        <v>24</v>
      </c>
      <c r="AC27" s="102"/>
      <c r="AD27" s="102">
        <f t="shared" si="0"/>
        <v>0</v>
      </c>
      <c r="AE27" s="102">
        <f t="shared" si="1"/>
        <v>0</v>
      </c>
      <c r="AF27" s="102">
        <f t="shared" si="2"/>
        <v>0</v>
      </c>
      <c r="AG27" s="102">
        <f t="shared" si="3"/>
        <v>0</v>
      </c>
      <c r="AI27" s="97"/>
      <c r="AJ27" s="97"/>
      <c r="AK27" s="97"/>
    </row>
    <row r="28" spans="1:37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126" t="str">
        <f>IF(ข้อมูลนักเรียน!A22=""," ",เวลาเรียนเทอม1.1!AI28+เวลาเรียนเทอม1.2!AI28+เวลาเรียนเทอม1.3!AI28+เวลาเรียนเทอม1.4!AI28+เวลาเรียนเทอม1.5!AD28)</f>
        <v xml:space="preserve"> </v>
      </c>
      <c r="V28" s="126" t="str">
        <f>IF(ข้อมูลนักเรียน!A22=""," ",เวลาเรียนเทอม1.1!AL28+เวลาเรียนเทอม1.2!AL28+เวลาเรียนเทอม1.3!AL28+เวลาเรียนเทอม1.4!AL28+เวลาเรียนเทอม1.5!AG28)</f>
        <v xml:space="preserve"> </v>
      </c>
      <c r="W28" s="126" t="str">
        <f>IF(ข้อมูลนักเรียน!A22=""," ",เวลาเรียนเทอม1.1!AK28+เวลาเรียนเทอม1.2!AK28+เวลาเรียนเทอม1.3!AK28+เวลาเรียนเทอม1.4!AK28+เวลาเรียนเทอม1.5!AF28)</f>
        <v xml:space="preserve"> </v>
      </c>
      <c r="X28" s="126" t="str">
        <f>IF(ข้อมูลนักเรียน!A22=""," ",เวลาเรียนเทอม1.1!AJ28+เวลาเรียนเทอม1.2!AJ28+เวลาเรียนเทอม1.3!AJ28+เวลาเรียนเทอม1.4!AJ28+เวลาเรียนเทอม1.5!AE28)</f>
        <v xml:space="preserve"> </v>
      </c>
      <c r="Y28" s="102"/>
      <c r="Z28" s="102"/>
      <c r="AA28" s="102">
        <v>25</v>
      </c>
      <c r="AB28" s="102">
        <v>25</v>
      </c>
      <c r="AC28" s="102"/>
      <c r="AD28" s="102">
        <f t="shared" si="0"/>
        <v>0</v>
      </c>
      <c r="AE28" s="102">
        <f t="shared" si="1"/>
        <v>0</v>
      </c>
      <c r="AF28" s="102">
        <f t="shared" si="2"/>
        <v>0</v>
      </c>
      <c r="AG28" s="102">
        <f t="shared" si="3"/>
        <v>0</v>
      </c>
      <c r="AI28" s="97"/>
      <c r="AJ28" s="97"/>
      <c r="AK28" s="97"/>
    </row>
    <row r="29" spans="1:37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126" t="str">
        <f>IF(ข้อมูลนักเรียน!A23=""," ",เวลาเรียนเทอม1.1!AI29+เวลาเรียนเทอม1.2!AI29+เวลาเรียนเทอม1.3!AI29+เวลาเรียนเทอม1.4!AI29+เวลาเรียนเทอม1.5!AD29)</f>
        <v xml:space="preserve"> </v>
      </c>
      <c r="V29" s="126" t="str">
        <f>IF(ข้อมูลนักเรียน!A23=""," ",เวลาเรียนเทอม1.1!AL29+เวลาเรียนเทอม1.2!AL29+เวลาเรียนเทอม1.3!AL29+เวลาเรียนเทอม1.4!AL29+เวลาเรียนเทอม1.5!AG29)</f>
        <v xml:space="preserve"> </v>
      </c>
      <c r="W29" s="126" t="str">
        <f>IF(ข้อมูลนักเรียน!A23=""," ",เวลาเรียนเทอม1.1!AK29+เวลาเรียนเทอม1.2!AK29+เวลาเรียนเทอม1.3!AK29+เวลาเรียนเทอม1.4!AK29+เวลาเรียนเทอม1.5!AF29)</f>
        <v xml:space="preserve"> </v>
      </c>
      <c r="X29" s="126" t="str">
        <f>IF(ข้อมูลนักเรียน!A23=""," ",เวลาเรียนเทอม1.1!AJ29+เวลาเรียนเทอม1.2!AJ29+เวลาเรียนเทอม1.3!AJ29+เวลาเรียนเทอม1.4!AJ29+เวลาเรียนเทอม1.5!AE29)</f>
        <v xml:space="preserve"> </v>
      </c>
      <c r="Y29" s="102"/>
      <c r="Z29" s="102"/>
      <c r="AA29" s="102">
        <v>26</v>
      </c>
      <c r="AB29" s="102">
        <v>26</v>
      </c>
      <c r="AC29" s="102"/>
      <c r="AD29" s="102">
        <f t="shared" si="0"/>
        <v>0</v>
      </c>
      <c r="AE29" s="102">
        <f t="shared" si="1"/>
        <v>0</v>
      </c>
      <c r="AF29" s="102">
        <f t="shared" si="2"/>
        <v>0</v>
      </c>
      <c r="AG29" s="102">
        <f t="shared" si="3"/>
        <v>0</v>
      </c>
      <c r="AI29" s="97"/>
      <c r="AJ29" s="97"/>
      <c r="AK29" s="97"/>
    </row>
    <row r="30" spans="1:37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126" t="str">
        <f>IF(ข้อมูลนักเรียน!A24=""," ",เวลาเรียนเทอม1.1!AI30+เวลาเรียนเทอม1.2!AI30+เวลาเรียนเทอม1.3!AI30+เวลาเรียนเทอม1.4!AI30+เวลาเรียนเทอม1.5!AD30)</f>
        <v xml:space="preserve"> </v>
      </c>
      <c r="V30" s="126" t="str">
        <f>IF(ข้อมูลนักเรียน!A24=""," ",เวลาเรียนเทอม1.1!AL30+เวลาเรียนเทอม1.2!AL30+เวลาเรียนเทอม1.3!AL30+เวลาเรียนเทอม1.4!AL30+เวลาเรียนเทอม1.5!AG30)</f>
        <v xml:space="preserve"> </v>
      </c>
      <c r="W30" s="126" t="str">
        <f>IF(ข้อมูลนักเรียน!A24=""," ",เวลาเรียนเทอม1.1!AK30+เวลาเรียนเทอม1.2!AK30+เวลาเรียนเทอม1.3!AK30+เวลาเรียนเทอม1.4!AK30+เวลาเรียนเทอม1.5!AF30)</f>
        <v xml:space="preserve"> </v>
      </c>
      <c r="X30" s="126" t="str">
        <f>IF(ข้อมูลนักเรียน!A24=""," ",เวลาเรียนเทอม1.1!AJ30+เวลาเรียนเทอม1.2!AJ30+เวลาเรียนเทอม1.3!AJ30+เวลาเรียนเทอม1.4!AJ30+เวลาเรียนเทอม1.5!AE30)</f>
        <v xml:space="preserve"> </v>
      </c>
      <c r="Y30" s="102"/>
      <c r="Z30" s="102"/>
      <c r="AA30" s="102">
        <v>27</v>
      </c>
      <c r="AB30" s="102">
        <v>27</v>
      </c>
      <c r="AC30" s="102"/>
      <c r="AD30" s="102">
        <f t="shared" si="0"/>
        <v>0</v>
      </c>
      <c r="AE30" s="102">
        <f t="shared" si="1"/>
        <v>0</v>
      </c>
      <c r="AF30" s="102">
        <f t="shared" si="2"/>
        <v>0</v>
      </c>
      <c r="AG30" s="102">
        <f t="shared" si="3"/>
        <v>0</v>
      </c>
      <c r="AI30" s="97"/>
      <c r="AJ30" s="97"/>
      <c r="AK30" s="97"/>
    </row>
    <row r="31" spans="1:37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126" t="str">
        <f>IF(ข้อมูลนักเรียน!A25=""," ",เวลาเรียนเทอม1.1!AI31+เวลาเรียนเทอม1.2!AI31+เวลาเรียนเทอม1.3!AI31+เวลาเรียนเทอม1.4!AI31+เวลาเรียนเทอม1.5!AD31)</f>
        <v xml:space="preserve"> </v>
      </c>
      <c r="V31" s="126" t="str">
        <f>IF(ข้อมูลนักเรียน!A25=""," ",เวลาเรียนเทอม1.1!AL31+เวลาเรียนเทอม1.2!AL31+เวลาเรียนเทอม1.3!AL31+เวลาเรียนเทอม1.4!AL31+เวลาเรียนเทอม1.5!AG31)</f>
        <v xml:space="preserve"> </v>
      </c>
      <c r="W31" s="126" t="str">
        <f>IF(ข้อมูลนักเรียน!A25=""," ",เวลาเรียนเทอม1.1!AK31+เวลาเรียนเทอม1.2!AK31+เวลาเรียนเทอม1.3!AK31+เวลาเรียนเทอม1.4!AK31+เวลาเรียนเทอม1.5!AF31)</f>
        <v xml:space="preserve"> </v>
      </c>
      <c r="X31" s="126" t="str">
        <f>IF(ข้อมูลนักเรียน!A25=""," ",เวลาเรียนเทอม1.1!AJ31+เวลาเรียนเทอม1.2!AJ31+เวลาเรียนเทอม1.3!AJ31+เวลาเรียนเทอม1.4!AJ31+เวลาเรียนเทอม1.5!AE31)</f>
        <v xml:space="preserve"> </v>
      </c>
      <c r="Y31" s="102"/>
      <c r="Z31" s="102"/>
      <c r="AA31" s="102">
        <v>28</v>
      </c>
      <c r="AB31" s="102">
        <v>28</v>
      </c>
      <c r="AC31" s="102"/>
      <c r="AD31" s="102">
        <f t="shared" si="0"/>
        <v>0</v>
      </c>
      <c r="AE31" s="102">
        <f t="shared" si="1"/>
        <v>0</v>
      </c>
      <c r="AF31" s="102">
        <f t="shared" si="2"/>
        <v>0</v>
      </c>
      <c r="AG31" s="102">
        <f t="shared" si="3"/>
        <v>0</v>
      </c>
      <c r="AI31" s="97"/>
      <c r="AJ31" s="97"/>
      <c r="AK31" s="97"/>
    </row>
    <row r="32" spans="1:37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126" t="str">
        <f>IF(ข้อมูลนักเรียน!A26=""," ",เวลาเรียนเทอม1.1!AI32+เวลาเรียนเทอม1.2!AI32+เวลาเรียนเทอม1.3!AI32+เวลาเรียนเทอม1.4!AI32+เวลาเรียนเทอม1.5!AD32)</f>
        <v xml:space="preserve"> </v>
      </c>
      <c r="V32" s="126" t="str">
        <f>IF(ข้อมูลนักเรียน!A26=""," ",เวลาเรียนเทอม1.1!AL32+เวลาเรียนเทอม1.2!AL32+เวลาเรียนเทอม1.3!AL32+เวลาเรียนเทอม1.4!AL32+เวลาเรียนเทอม1.5!AG32)</f>
        <v xml:space="preserve"> </v>
      </c>
      <c r="W32" s="126" t="str">
        <f>IF(ข้อมูลนักเรียน!A26=""," ",เวลาเรียนเทอม1.1!AK32+เวลาเรียนเทอม1.2!AK32+เวลาเรียนเทอม1.3!AK32+เวลาเรียนเทอม1.4!AK32+เวลาเรียนเทอม1.5!AF32)</f>
        <v xml:space="preserve"> </v>
      </c>
      <c r="X32" s="126" t="str">
        <f>IF(ข้อมูลนักเรียน!A26=""," ",เวลาเรียนเทอม1.1!AJ32+เวลาเรียนเทอม1.2!AJ32+เวลาเรียนเทอม1.3!AJ32+เวลาเรียนเทอม1.4!AJ32+เวลาเรียนเทอม1.5!AE32)</f>
        <v xml:space="preserve"> </v>
      </c>
      <c r="Y32" s="102"/>
      <c r="Z32" s="102"/>
      <c r="AA32" s="102">
        <v>29</v>
      </c>
      <c r="AB32" s="102">
        <v>29</v>
      </c>
      <c r="AC32" s="102"/>
      <c r="AD32" s="102">
        <f t="shared" si="0"/>
        <v>0</v>
      </c>
      <c r="AE32" s="102">
        <f t="shared" si="1"/>
        <v>0</v>
      </c>
      <c r="AF32" s="102">
        <f t="shared" si="2"/>
        <v>0</v>
      </c>
      <c r="AG32" s="102">
        <f t="shared" si="3"/>
        <v>0</v>
      </c>
      <c r="AI32" s="97"/>
      <c r="AJ32" s="97"/>
      <c r="AK32" s="97"/>
    </row>
    <row r="33" spans="1:37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126" t="str">
        <f>IF(ข้อมูลนักเรียน!A27=""," ",เวลาเรียนเทอม1.1!AI33+เวลาเรียนเทอม1.2!AI33+เวลาเรียนเทอม1.3!AI33+เวลาเรียนเทอม1.4!AI33+เวลาเรียนเทอม1.5!AD33)</f>
        <v xml:space="preserve"> </v>
      </c>
      <c r="V33" s="126" t="str">
        <f>IF(ข้อมูลนักเรียน!A27=""," ",เวลาเรียนเทอม1.1!AL33+เวลาเรียนเทอม1.2!AL33+เวลาเรียนเทอม1.3!AL33+เวลาเรียนเทอม1.4!AL33+เวลาเรียนเทอม1.5!AG33)</f>
        <v xml:space="preserve"> </v>
      </c>
      <c r="W33" s="126" t="str">
        <f>IF(ข้อมูลนักเรียน!A27=""," ",เวลาเรียนเทอม1.1!AK33+เวลาเรียนเทอม1.2!AK33+เวลาเรียนเทอม1.3!AK33+เวลาเรียนเทอม1.4!AK33+เวลาเรียนเทอม1.5!AF33)</f>
        <v xml:space="preserve"> </v>
      </c>
      <c r="X33" s="126" t="str">
        <f>IF(ข้อมูลนักเรียน!A27=""," ",เวลาเรียนเทอม1.1!AJ33+เวลาเรียนเทอม1.2!AJ33+เวลาเรียนเทอม1.3!AJ33+เวลาเรียนเทอม1.4!AJ33+เวลาเรียนเทอม1.5!AE33)</f>
        <v xml:space="preserve"> </v>
      </c>
      <c r="Y33" s="102"/>
      <c r="Z33" s="102"/>
      <c r="AA33" s="102">
        <v>30</v>
      </c>
      <c r="AB33" s="102">
        <v>30</v>
      </c>
      <c r="AC33" s="102"/>
      <c r="AD33" s="102">
        <f t="shared" si="0"/>
        <v>0</v>
      </c>
      <c r="AE33" s="102">
        <f t="shared" si="1"/>
        <v>0</v>
      </c>
      <c r="AF33" s="102">
        <f t="shared" si="2"/>
        <v>0</v>
      </c>
      <c r="AG33" s="102">
        <f t="shared" si="3"/>
        <v>0</v>
      </c>
      <c r="AI33" s="97"/>
      <c r="AJ33" s="97"/>
      <c r="AK33" s="97"/>
    </row>
    <row r="34" spans="1:37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126" t="str">
        <f>IF(ข้อมูลนักเรียน!A28=""," ",เวลาเรียนเทอม1.1!AI34+เวลาเรียนเทอม1.2!AI34+เวลาเรียนเทอม1.3!AI34+เวลาเรียนเทอม1.4!AI34+เวลาเรียนเทอม1.5!AD34)</f>
        <v xml:space="preserve"> </v>
      </c>
      <c r="V34" s="126" t="str">
        <f>IF(ข้อมูลนักเรียน!A28=""," ",เวลาเรียนเทอม1.1!AL34+เวลาเรียนเทอม1.2!AL34+เวลาเรียนเทอม1.3!AL34+เวลาเรียนเทอม1.4!AL34+เวลาเรียนเทอม1.5!AG34)</f>
        <v xml:space="preserve"> </v>
      </c>
      <c r="W34" s="126" t="str">
        <f>IF(ข้อมูลนักเรียน!A28=""," ",เวลาเรียนเทอม1.1!AK34+เวลาเรียนเทอม1.2!AK34+เวลาเรียนเทอม1.3!AK34+เวลาเรียนเทอม1.4!AK34+เวลาเรียนเทอม1.5!AF34)</f>
        <v xml:space="preserve"> </v>
      </c>
      <c r="X34" s="126" t="str">
        <f>IF(ข้อมูลนักเรียน!A28=""," ",เวลาเรียนเทอม1.1!AJ34+เวลาเรียนเทอม1.2!AJ34+เวลาเรียนเทอม1.3!AJ34+เวลาเรียนเทอม1.4!AJ34+เวลาเรียนเทอม1.5!AE34)</f>
        <v xml:space="preserve"> </v>
      </c>
      <c r="Y34" s="102"/>
      <c r="Z34" s="102"/>
      <c r="AA34" s="102">
        <v>31</v>
      </c>
      <c r="AB34" s="102">
        <v>31</v>
      </c>
      <c r="AC34" s="102"/>
      <c r="AD34" s="102">
        <f t="shared" si="0"/>
        <v>0</v>
      </c>
      <c r="AE34" s="102">
        <f t="shared" si="1"/>
        <v>0</v>
      </c>
      <c r="AF34" s="102">
        <f t="shared" si="2"/>
        <v>0</v>
      </c>
      <c r="AG34" s="102">
        <f t="shared" si="3"/>
        <v>0</v>
      </c>
      <c r="AI34" s="97"/>
      <c r="AJ34" s="97"/>
      <c r="AK34" s="97"/>
    </row>
    <row r="35" spans="1:37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126" t="str">
        <f>IF(ข้อมูลนักเรียน!A29=""," ",เวลาเรียนเทอม1.1!AI35+เวลาเรียนเทอม1.2!AI35+เวลาเรียนเทอม1.3!AI35+เวลาเรียนเทอม1.4!AI35+เวลาเรียนเทอม1.5!AD35)</f>
        <v xml:space="preserve"> </v>
      </c>
      <c r="V35" s="126" t="str">
        <f>IF(ข้อมูลนักเรียน!A29=""," ",เวลาเรียนเทอม1.1!AL35+เวลาเรียนเทอม1.2!AL35+เวลาเรียนเทอม1.3!AL35+เวลาเรียนเทอม1.4!AL35+เวลาเรียนเทอม1.5!AG35)</f>
        <v xml:space="preserve"> </v>
      </c>
      <c r="W35" s="126" t="str">
        <f>IF(ข้อมูลนักเรียน!A29=""," ",เวลาเรียนเทอม1.1!AK35+เวลาเรียนเทอม1.2!AK35+เวลาเรียนเทอม1.3!AK35+เวลาเรียนเทอม1.4!AK35+เวลาเรียนเทอม1.5!AF35)</f>
        <v xml:space="preserve"> </v>
      </c>
      <c r="X35" s="126" t="str">
        <f>IF(ข้อมูลนักเรียน!A29=""," ",เวลาเรียนเทอม1.1!AJ35+เวลาเรียนเทอม1.2!AJ35+เวลาเรียนเทอม1.3!AJ35+เวลาเรียนเทอม1.4!AJ35+เวลาเรียนเทอม1.5!AE35)</f>
        <v xml:space="preserve"> </v>
      </c>
      <c r="Y35" s="102"/>
      <c r="Z35" s="102"/>
      <c r="AA35" s="102"/>
      <c r="AB35" s="102">
        <v>32</v>
      </c>
      <c r="AC35" s="102"/>
      <c r="AD35" s="102">
        <f t="shared" si="0"/>
        <v>0</v>
      </c>
      <c r="AE35" s="102">
        <f t="shared" si="1"/>
        <v>0</v>
      </c>
      <c r="AF35" s="102">
        <f t="shared" si="2"/>
        <v>0</v>
      </c>
      <c r="AG35" s="102">
        <f t="shared" si="3"/>
        <v>0</v>
      </c>
      <c r="AI35" s="97"/>
      <c r="AJ35" s="97"/>
      <c r="AK35" s="97"/>
    </row>
    <row r="36" spans="1:37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126" t="str">
        <f>IF(ข้อมูลนักเรียน!A30=""," ",เวลาเรียนเทอม1.1!AI36+เวลาเรียนเทอม1.2!AI36+เวลาเรียนเทอม1.3!AI36+เวลาเรียนเทอม1.4!AI36+เวลาเรียนเทอม1.5!AD36)</f>
        <v xml:space="preserve"> </v>
      </c>
      <c r="V36" s="126" t="str">
        <f>IF(ข้อมูลนักเรียน!A30=""," ",เวลาเรียนเทอม1.1!AL36+เวลาเรียนเทอม1.2!AL36+เวลาเรียนเทอม1.3!AL36+เวลาเรียนเทอม1.4!AL36+เวลาเรียนเทอม1.5!AG36)</f>
        <v xml:space="preserve"> </v>
      </c>
      <c r="W36" s="126" t="str">
        <f>IF(ข้อมูลนักเรียน!A30=""," ",เวลาเรียนเทอม1.1!AK36+เวลาเรียนเทอม1.2!AK36+เวลาเรียนเทอม1.3!AK36+เวลาเรียนเทอม1.4!AK36+เวลาเรียนเทอม1.5!AF36)</f>
        <v xml:space="preserve"> </v>
      </c>
      <c r="X36" s="126" t="str">
        <f>IF(ข้อมูลนักเรียน!A30=""," ",เวลาเรียนเทอม1.1!AJ36+เวลาเรียนเทอม1.2!AJ36+เวลาเรียนเทอม1.3!AJ36+เวลาเรียนเทอม1.4!AJ36+เวลาเรียนเทอม1.5!AE36)</f>
        <v xml:space="preserve"> </v>
      </c>
      <c r="Y36" s="102"/>
      <c r="Z36" s="102"/>
      <c r="AA36" s="102"/>
      <c r="AB36" s="102">
        <v>33</v>
      </c>
      <c r="AC36" s="102"/>
      <c r="AD36" s="102">
        <f t="shared" si="0"/>
        <v>0</v>
      </c>
      <c r="AE36" s="102">
        <f t="shared" si="1"/>
        <v>0</v>
      </c>
      <c r="AF36" s="102">
        <f t="shared" si="2"/>
        <v>0</v>
      </c>
      <c r="AG36" s="102">
        <f t="shared" si="3"/>
        <v>0</v>
      </c>
      <c r="AI36" s="97"/>
      <c r="AJ36" s="97"/>
      <c r="AK36" s="97"/>
    </row>
    <row r="37" spans="1:37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126" t="str">
        <f>IF(ข้อมูลนักเรียน!A31=""," ",เวลาเรียนเทอม1.1!AI37+เวลาเรียนเทอม1.2!AI37+เวลาเรียนเทอม1.3!AI37+เวลาเรียนเทอม1.4!AI37+เวลาเรียนเทอม1.5!AD37)</f>
        <v xml:space="preserve"> </v>
      </c>
      <c r="V37" s="126" t="str">
        <f>IF(ข้อมูลนักเรียน!A31=""," ",เวลาเรียนเทอม1.1!AL37+เวลาเรียนเทอม1.2!AL37+เวลาเรียนเทอม1.3!AL37+เวลาเรียนเทอม1.4!AL37+เวลาเรียนเทอม1.5!AG37)</f>
        <v xml:space="preserve"> </v>
      </c>
      <c r="W37" s="126" t="str">
        <f>IF(ข้อมูลนักเรียน!A31=""," ",เวลาเรียนเทอม1.1!AK37+เวลาเรียนเทอม1.2!AK37+เวลาเรียนเทอม1.3!AK37+เวลาเรียนเทอม1.4!AK37+เวลาเรียนเทอม1.5!AF37)</f>
        <v xml:space="preserve"> </v>
      </c>
      <c r="X37" s="126" t="str">
        <f>IF(ข้อมูลนักเรียน!A31=""," ",เวลาเรียนเทอม1.1!AJ37+เวลาเรียนเทอม1.2!AJ37+เวลาเรียนเทอม1.3!AJ37+เวลาเรียนเทอม1.4!AJ37+เวลาเรียนเทอม1.5!AE37)</f>
        <v xml:space="preserve"> </v>
      </c>
      <c r="Y37" s="102"/>
      <c r="Z37" s="102"/>
      <c r="AA37" s="102"/>
      <c r="AB37" s="102">
        <v>34</v>
      </c>
      <c r="AC37" s="102"/>
      <c r="AD37" s="102">
        <f t="shared" si="0"/>
        <v>0</v>
      </c>
      <c r="AE37" s="102">
        <f t="shared" si="1"/>
        <v>0</v>
      </c>
      <c r="AF37" s="102">
        <f t="shared" si="2"/>
        <v>0</v>
      </c>
      <c r="AG37" s="102">
        <f t="shared" si="3"/>
        <v>0</v>
      </c>
      <c r="AI37" s="97"/>
      <c r="AJ37" s="97"/>
      <c r="AK37" s="97"/>
    </row>
    <row r="38" spans="1:37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126" t="str">
        <f>IF(ข้อมูลนักเรียน!A32=""," ",เวลาเรียนเทอม1.1!AI38+เวลาเรียนเทอม1.2!AI38+เวลาเรียนเทอม1.3!AI38+เวลาเรียนเทอม1.4!AI38+เวลาเรียนเทอม1.5!AD38)</f>
        <v xml:space="preserve"> </v>
      </c>
      <c r="V38" s="126" t="str">
        <f>IF(ข้อมูลนักเรียน!A32=""," ",เวลาเรียนเทอม1.1!AL38+เวลาเรียนเทอม1.2!AL38+เวลาเรียนเทอม1.3!AL38+เวลาเรียนเทอม1.4!AL38+เวลาเรียนเทอม1.5!AG38)</f>
        <v xml:space="preserve"> </v>
      </c>
      <c r="W38" s="126" t="str">
        <f>IF(ข้อมูลนักเรียน!A32=""," ",เวลาเรียนเทอม1.1!AK38+เวลาเรียนเทอม1.2!AK38+เวลาเรียนเทอม1.3!AK38+เวลาเรียนเทอม1.4!AK38+เวลาเรียนเทอม1.5!AF38)</f>
        <v xml:space="preserve"> </v>
      </c>
      <c r="X38" s="126" t="str">
        <f>IF(ข้อมูลนักเรียน!A32=""," ",เวลาเรียนเทอม1.1!AJ38+เวลาเรียนเทอม1.2!AJ38+เวลาเรียนเทอม1.3!AJ38+เวลาเรียนเทอม1.4!AJ38+เวลาเรียนเทอม1.5!AE38)</f>
        <v xml:space="preserve"> </v>
      </c>
      <c r="Y38" s="102"/>
      <c r="Z38" s="102"/>
      <c r="AA38" s="102"/>
      <c r="AB38" s="102">
        <v>35</v>
      </c>
      <c r="AC38" s="102"/>
      <c r="AD38" s="102">
        <f t="shared" si="0"/>
        <v>0</v>
      </c>
      <c r="AE38" s="102">
        <f t="shared" si="1"/>
        <v>0</v>
      </c>
      <c r="AF38" s="102">
        <f t="shared" si="2"/>
        <v>0</v>
      </c>
      <c r="AG38" s="102">
        <f t="shared" si="3"/>
        <v>0</v>
      </c>
      <c r="AI38" s="97"/>
      <c r="AJ38" s="97"/>
      <c r="AK38" s="97"/>
    </row>
    <row r="39" spans="1:37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126" t="str">
        <f>IF(ข้อมูลนักเรียน!A33=""," ",เวลาเรียนเทอม1.1!AI39+เวลาเรียนเทอม1.2!AI39+เวลาเรียนเทอม1.3!AI39+เวลาเรียนเทอม1.4!AI39+เวลาเรียนเทอม1.5!AD39)</f>
        <v xml:space="preserve"> </v>
      </c>
      <c r="V39" s="126" t="str">
        <f>IF(ข้อมูลนักเรียน!A33=""," ",เวลาเรียนเทอม1.1!AL39+เวลาเรียนเทอม1.2!AL39+เวลาเรียนเทอม1.3!AL39+เวลาเรียนเทอม1.4!AL39+เวลาเรียนเทอม1.5!AG39)</f>
        <v xml:space="preserve"> </v>
      </c>
      <c r="W39" s="126" t="str">
        <f>IF(ข้อมูลนักเรียน!A33=""," ",เวลาเรียนเทอม1.1!AK39+เวลาเรียนเทอม1.2!AK39+เวลาเรียนเทอม1.3!AK39+เวลาเรียนเทอม1.4!AK39+เวลาเรียนเทอม1.5!AF39)</f>
        <v xml:space="preserve"> </v>
      </c>
      <c r="X39" s="126" t="str">
        <f>IF(ข้อมูลนักเรียน!A33=""," ",เวลาเรียนเทอม1.1!AJ39+เวลาเรียนเทอม1.2!AJ39+เวลาเรียนเทอม1.3!AJ39+เวลาเรียนเทอม1.4!AJ39+เวลาเรียนเทอม1.5!AE39)</f>
        <v xml:space="preserve"> </v>
      </c>
      <c r="Y39" s="102"/>
      <c r="Z39" s="102"/>
      <c r="AA39" s="102"/>
      <c r="AB39" s="102">
        <v>36</v>
      </c>
      <c r="AC39" s="102"/>
      <c r="AD39" s="102">
        <f t="shared" si="0"/>
        <v>0</v>
      </c>
      <c r="AE39" s="102">
        <f t="shared" si="1"/>
        <v>0</v>
      </c>
      <c r="AF39" s="102">
        <f t="shared" si="2"/>
        <v>0</v>
      </c>
      <c r="AG39" s="102">
        <f t="shared" si="3"/>
        <v>0</v>
      </c>
      <c r="AI39" s="97"/>
      <c r="AJ39" s="97"/>
      <c r="AK39" s="97"/>
    </row>
    <row r="40" spans="1:37" s="96" customFormat="1" ht="21" customHeigh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126" t="str">
        <f>IF(ข้อมูลนักเรียน!A34=""," ",เวลาเรียนเทอม1.1!AI40+เวลาเรียนเทอม1.2!AI40+เวลาเรียนเทอม1.3!AI40+เวลาเรียนเทอม1.4!AI40+เวลาเรียนเทอม1.5!AD40)</f>
        <v xml:space="preserve"> </v>
      </c>
      <c r="V40" s="126" t="str">
        <f>IF(ข้อมูลนักเรียน!A34=""," ",เวลาเรียนเทอม1.1!AL40+เวลาเรียนเทอม1.2!AL40+เวลาเรียนเทอม1.3!AL40+เวลาเรียนเทอม1.4!AL40+เวลาเรียนเทอม1.5!AG40)</f>
        <v xml:space="preserve"> </v>
      </c>
      <c r="W40" s="126" t="str">
        <f>IF(ข้อมูลนักเรียน!A34=""," ",เวลาเรียนเทอม1.1!AK40+เวลาเรียนเทอม1.2!AK40+เวลาเรียนเทอม1.3!AK40+เวลาเรียนเทอม1.4!AK40+เวลาเรียนเทอม1.5!AF40)</f>
        <v xml:space="preserve"> </v>
      </c>
      <c r="X40" s="126" t="str">
        <f>IF(ข้อมูลนักเรียน!A34=""," ",เวลาเรียนเทอม1.1!AJ40+เวลาเรียนเทอม1.2!AJ40+เวลาเรียนเทอม1.3!AJ40+เวลาเรียนเทอม1.4!AJ40+เวลาเรียนเทอม1.5!AE40)</f>
        <v xml:space="preserve"> </v>
      </c>
      <c r="Y40" s="102"/>
      <c r="Z40" s="102"/>
      <c r="AA40" s="102"/>
      <c r="AB40" s="102">
        <v>37</v>
      </c>
      <c r="AC40" s="102"/>
      <c r="AD40" s="102">
        <f t="shared" si="0"/>
        <v>0</v>
      </c>
      <c r="AE40" s="102">
        <f t="shared" si="1"/>
        <v>0</v>
      </c>
      <c r="AF40" s="102">
        <f t="shared" si="2"/>
        <v>0</v>
      </c>
      <c r="AG40" s="102">
        <f t="shared" si="3"/>
        <v>0</v>
      </c>
      <c r="AI40" s="97"/>
      <c r="AJ40" s="97"/>
      <c r="AK40" s="97"/>
    </row>
    <row r="41" spans="1:37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102"/>
      <c r="Z41" s="102"/>
      <c r="AA41" s="102"/>
      <c r="AB41" s="102">
        <v>38</v>
      </c>
      <c r="AC41" s="102"/>
      <c r="AD41" s="102"/>
      <c r="AE41" s="102"/>
      <c r="AF41" s="102"/>
      <c r="AG41" s="102"/>
      <c r="AI41" s="97"/>
      <c r="AJ41" s="97"/>
      <c r="AK41" s="97"/>
    </row>
    <row r="42" spans="1:37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102"/>
      <c r="Z42" s="102"/>
      <c r="AA42" s="102"/>
      <c r="AB42" s="102">
        <v>39</v>
      </c>
      <c r="AC42" s="102"/>
      <c r="AD42" s="102"/>
      <c r="AE42" s="102"/>
      <c r="AF42" s="102"/>
      <c r="AG42" s="102"/>
      <c r="AI42" s="97"/>
      <c r="AJ42" s="97"/>
      <c r="AK42" s="97"/>
    </row>
    <row r="43" spans="1:37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102"/>
      <c r="Z43" s="102"/>
      <c r="AA43" s="102"/>
      <c r="AB43" s="102">
        <v>40</v>
      </c>
      <c r="AC43" s="102"/>
      <c r="AD43" s="102"/>
      <c r="AE43" s="102"/>
      <c r="AF43" s="102"/>
      <c r="AG43" s="102"/>
      <c r="AI43" s="97"/>
      <c r="AJ43" s="97"/>
      <c r="AK43" s="97"/>
    </row>
    <row r="44" spans="1:37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102"/>
      <c r="Z44" s="102"/>
      <c r="AA44" s="102"/>
      <c r="AB44" s="102">
        <v>41</v>
      </c>
      <c r="AC44" s="102"/>
      <c r="AD44" s="102"/>
      <c r="AE44" s="102"/>
      <c r="AF44" s="102"/>
      <c r="AG44" s="102"/>
      <c r="AI44" s="97"/>
      <c r="AJ44" s="97"/>
      <c r="AK44" s="97"/>
    </row>
    <row r="45" spans="1:37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102"/>
      <c r="Z45" s="102"/>
      <c r="AA45" s="102"/>
      <c r="AB45" s="102">
        <v>42</v>
      </c>
      <c r="AC45" s="102"/>
      <c r="AD45" s="102"/>
      <c r="AE45" s="102"/>
      <c r="AF45" s="102"/>
      <c r="AG45" s="102"/>
      <c r="AI45" s="97"/>
      <c r="AJ45" s="97"/>
      <c r="AK45" s="97"/>
    </row>
    <row r="46" spans="1:37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102"/>
      <c r="Z46" s="102"/>
      <c r="AA46" s="102"/>
      <c r="AB46" s="102">
        <v>43</v>
      </c>
      <c r="AC46" s="102"/>
      <c r="AD46" s="102"/>
      <c r="AE46" s="102"/>
      <c r="AF46" s="102"/>
      <c r="AG46" s="102"/>
      <c r="AI46" s="97"/>
      <c r="AJ46" s="97"/>
      <c r="AK46" s="97"/>
    </row>
    <row r="47" spans="1:37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102"/>
      <c r="Z47" s="102"/>
      <c r="AA47" s="102"/>
      <c r="AB47" s="102">
        <v>44</v>
      </c>
      <c r="AC47" s="102"/>
      <c r="AD47" s="102"/>
      <c r="AE47" s="102"/>
      <c r="AF47" s="102"/>
      <c r="AG47" s="102"/>
      <c r="AI47" s="97"/>
      <c r="AJ47" s="97"/>
      <c r="AK47" s="97"/>
    </row>
    <row r="48" spans="1:37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102"/>
      <c r="Z48" s="102"/>
      <c r="AA48" s="102"/>
      <c r="AB48" s="102">
        <v>45</v>
      </c>
      <c r="AC48" s="102"/>
      <c r="AD48" s="102"/>
      <c r="AE48" s="102"/>
      <c r="AF48" s="102"/>
      <c r="AG48" s="102"/>
      <c r="AI48" s="97"/>
      <c r="AJ48" s="97"/>
      <c r="AK48" s="97"/>
    </row>
    <row r="49" spans="1:37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102"/>
      <c r="Z49" s="102"/>
      <c r="AA49" s="102"/>
      <c r="AB49" s="102">
        <v>46</v>
      </c>
      <c r="AC49" s="102"/>
      <c r="AD49" s="102"/>
      <c r="AE49" s="102"/>
      <c r="AF49" s="102"/>
      <c r="AG49" s="102"/>
      <c r="AI49" s="97"/>
      <c r="AJ49" s="97"/>
      <c r="AK49" s="97"/>
    </row>
    <row r="50" spans="1:37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102"/>
      <c r="Z50" s="102"/>
      <c r="AA50" s="102"/>
      <c r="AB50" s="102">
        <v>47</v>
      </c>
      <c r="AC50" s="102"/>
      <c r="AD50" s="102"/>
      <c r="AE50" s="102"/>
      <c r="AF50" s="102"/>
      <c r="AG50" s="102"/>
      <c r="AI50" s="97"/>
      <c r="AJ50" s="97"/>
      <c r="AK50" s="97"/>
    </row>
    <row r="51" spans="1:37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102"/>
      <c r="Z51" s="102"/>
      <c r="AA51" s="102"/>
      <c r="AB51" s="102">
        <v>48</v>
      </c>
      <c r="AC51" s="102"/>
      <c r="AD51" s="102"/>
      <c r="AE51" s="102"/>
      <c r="AF51" s="102"/>
      <c r="AG51" s="102"/>
      <c r="AI51" s="97"/>
      <c r="AJ51" s="97"/>
      <c r="AK51" s="97"/>
    </row>
    <row r="52" spans="1:37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102"/>
      <c r="Z52" s="102"/>
      <c r="AA52" s="102"/>
      <c r="AB52" s="102">
        <v>49</v>
      </c>
      <c r="AC52" s="102"/>
      <c r="AD52" s="102"/>
      <c r="AE52" s="102"/>
      <c r="AF52" s="102"/>
      <c r="AG52" s="102"/>
      <c r="AI52" s="97"/>
      <c r="AJ52" s="97"/>
      <c r="AK52" s="97"/>
    </row>
    <row r="53" spans="1:37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102"/>
      <c r="Z53" s="102"/>
      <c r="AA53" s="102"/>
      <c r="AB53" s="102">
        <v>50</v>
      </c>
      <c r="AC53" s="102"/>
      <c r="AD53" s="102"/>
      <c r="AE53" s="102"/>
      <c r="AF53" s="102"/>
      <c r="AG53" s="102"/>
      <c r="AI53" s="97"/>
      <c r="AJ53" s="97"/>
      <c r="AK53" s="97"/>
    </row>
    <row r="54" spans="1:37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102"/>
      <c r="Z54" s="102"/>
      <c r="AA54" s="102"/>
      <c r="AB54" s="102">
        <v>51</v>
      </c>
      <c r="AC54" s="102"/>
      <c r="AD54" s="102"/>
      <c r="AE54" s="102"/>
      <c r="AF54" s="102"/>
      <c r="AG54" s="102"/>
      <c r="AI54" s="97"/>
      <c r="AJ54" s="97"/>
      <c r="AK54" s="97"/>
    </row>
    <row r="55" spans="1:37" x14ac:dyDescent="0.7">
      <c r="AB55" s="100">
        <v>52</v>
      </c>
    </row>
    <row r="56" spans="1:37" x14ac:dyDescent="0.7">
      <c r="AB56" s="100">
        <v>53</v>
      </c>
    </row>
    <row r="57" spans="1:37" x14ac:dyDescent="0.7">
      <c r="AB57" s="100">
        <v>54</v>
      </c>
    </row>
    <row r="58" spans="1:37" x14ac:dyDescent="0.7">
      <c r="AB58" s="100">
        <v>55</v>
      </c>
    </row>
    <row r="59" spans="1:37" x14ac:dyDescent="0.7">
      <c r="AB59" s="100">
        <v>56</v>
      </c>
    </row>
    <row r="60" spans="1:37" x14ac:dyDescent="0.7">
      <c r="AB60" s="100">
        <v>57</v>
      </c>
    </row>
    <row r="61" spans="1:37" x14ac:dyDescent="0.7">
      <c r="AB61" s="100">
        <v>58</v>
      </c>
    </row>
    <row r="62" spans="1:37" x14ac:dyDescent="0.7">
      <c r="AB62" s="100">
        <v>59</v>
      </c>
    </row>
    <row r="63" spans="1:37" x14ac:dyDescent="0.7">
      <c r="AB63" s="100">
        <v>60</v>
      </c>
    </row>
    <row r="64" spans="1:37" x14ac:dyDescent="0.7">
      <c r="AB64" s="100">
        <v>61</v>
      </c>
    </row>
    <row r="65" spans="28:28" x14ac:dyDescent="0.7">
      <c r="AB65" s="100">
        <v>62</v>
      </c>
    </row>
    <row r="66" spans="28:28" x14ac:dyDescent="0.7">
      <c r="AB66" s="100">
        <v>63</v>
      </c>
    </row>
    <row r="67" spans="28:28" x14ac:dyDescent="0.7">
      <c r="AB67" s="100">
        <v>64</v>
      </c>
    </row>
    <row r="68" spans="28:28" x14ac:dyDescent="0.7">
      <c r="AB68" s="100">
        <v>65</v>
      </c>
    </row>
    <row r="69" spans="28:28" x14ac:dyDescent="0.7">
      <c r="AB69" s="100">
        <v>66</v>
      </c>
    </row>
    <row r="70" spans="28:28" x14ac:dyDescent="0.7">
      <c r="AB70" s="100">
        <v>67</v>
      </c>
    </row>
    <row r="71" spans="28:28" x14ac:dyDescent="0.7">
      <c r="AB71" s="100">
        <v>68</v>
      </c>
    </row>
    <row r="72" spans="28:28" x14ac:dyDescent="0.7">
      <c r="AB72" s="100">
        <v>69</v>
      </c>
    </row>
    <row r="73" spans="28:28" x14ac:dyDescent="0.7">
      <c r="AB73" s="100">
        <v>70</v>
      </c>
    </row>
    <row r="74" spans="28:28" x14ac:dyDescent="0.7">
      <c r="AB74" s="100">
        <v>71</v>
      </c>
    </row>
    <row r="75" spans="28:28" x14ac:dyDescent="0.7">
      <c r="AB75" s="100">
        <v>72</v>
      </c>
    </row>
    <row r="76" spans="28:28" x14ac:dyDescent="0.7">
      <c r="AB76" s="100">
        <v>73</v>
      </c>
    </row>
    <row r="77" spans="28:28" x14ac:dyDescent="0.7">
      <c r="AB77" s="100">
        <v>74</v>
      </c>
    </row>
    <row r="78" spans="28:28" x14ac:dyDescent="0.7">
      <c r="AB78" s="100">
        <v>75</v>
      </c>
    </row>
    <row r="79" spans="28:28" x14ac:dyDescent="0.7">
      <c r="AB79" s="100">
        <v>76</v>
      </c>
    </row>
    <row r="80" spans="28:28" x14ac:dyDescent="0.7">
      <c r="AB80" s="100">
        <v>77</v>
      </c>
    </row>
    <row r="81" spans="28:28" x14ac:dyDescent="0.7">
      <c r="AB81" s="100">
        <v>78</v>
      </c>
    </row>
    <row r="82" spans="28:28" x14ac:dyDescent="0.7">
      <c r="AB82" s="100">
        <v>79</v>
      </c>
    </row>
    <row r="83" spans="28:28" x14ac:dyDescent="0.7">
      <c r="AB83" s="100">
        <v>80</v>
      </c>
    </row>
    <row r="84" spans="28:28" x14ac:dyDescent="0.7">
      <c r="AB84" s="100">
        <v>81</v>
      </c>
    </row>
    <row r="85" spans="28:28" x14ac:dyDescent="0.7">
      <c r="AB85" s="100">
        <v>82</v>
      </c>
    </row>
    <row r="86" spans="28:28" x14ac:dyDescent="0.7">
      <c r="AB86" s="100">
        <v>83</v>
      </c>
    </row>
    <row r="87" spans="28:28" x14ac:dyDescent="0.7">
      <c r="AB87" s="100">
        <v>84</v>
      </c>
    </row>
    <row r="88" spans="28:28" x14ac:dyDescent="0.7">
      <c r="AB88" s="100">
        <v>85</v>
      </c>
    </row>
    <row r="89" spans="28:28" x14ac:dyDescent="0.7">
      <c r="AB89" s="100">
        <v>86</v>
      </c>
    </row>
    <row r="90" spans="28:28" x14ac:dyDescent="0.7">
      <c r="AB90" s="100">
        <v>87</v>
      </c>
    </row>
    <row r="91" spans="28:28" x14ac:dyDescent="0.7">
      <c r="AB91" s="100">
        <v>88</v>
      </c>
    </row>
    <row r="92" spans="28:28" x14ac:dyDescent="0.7">
      <c r="AB92" s="100">
        <v>89</v>
      </c>
    </row>
    <row r="93" spans="28:28" x14ac:dyDescent="0.7">
      <c r="AB93" s="100">
        <v>90</v>
      </c>
    </row>
    <row r="94" spans="28:28" x14ac:dyDescent="0.7">
      <c r="AB94" s="100">
        <v>91</v>
      </c>
    </row>
    <row r="95" spans="28:28" x14ac:dyDescent="0.7">
      <c r="AB95" s="100">
        <v>92</v>
      </c>
    </row>
    <row r="96" spans="28:28" x14ac:dyDescent="0.7">
      <c r="AB96" s="100">
        <v>93</v>
      </c>
    </row>
    <row r="97" spans="28:28" x14ac:dyDescent="0.7">
      <c r="AB97" s="100">
        <v>94</v>
      </c>
    </row>
    <row r="98" spans="28:28" x14ac:dyDescent="0.7">
      <c r="AB98" s="100">
        <v>95</v>
      </c>
    </row>
    <row r="99" spans="28:28" x14ac:dyDescent="0.7">
      <c r="AB99" s="100">
        <v>96</v>
      </c>
    </row>
    <row r="100" spans="28:28" x14ac:dyDescent="0.7">
      <c r="AB100" s="100">
        <v>97</v>
      </c>
    </row>
    <row r="101" spans="28:28" x14ac:dyDescent="0.7">
      <c r="AB101" s="100">
        <v>98</v>
      </c>
    </row>
    <row r="102" spans="28:28" x14ac:dyDescent="0.7">
      <c r="AB102" s="100">
        <v>99</v>
      </c>
    </row>
    <row r="103" spans="28:28" x14ac:dyDescent="0.7">
      <c r="AB103" s="100">
        <v>100</v>
      </c>
    </row>
    <row r="104" spans="28:28" x14ac:dyDescent="0.7">
      <c r="AB104" s="100">
        <v>101</v>
      </c>
    </row>
    <row r="105" spans="28:28" x14ac:dyDescent="0.7">
      <c r="AB105" s="100">
        <v>102</v>
      </c>
    </row>
    <row r="106" spans="28:28" x14ac:dyDescent="0.7">
      <c r="AB106" s="100">
        <v>103</v>
      </c>
    </row>
    <row r="107" spans="28:28" x14ac:dyDescent="0.7">
      <c r="AB107" s="100">
        <v>104</v>
      </c>
    </row>
    <row r="108" spans="28:28" x14ac:dyDescent="0.7">
      <c r="AB108" s="100">
        <v>105</v>
      </c>
    </row>
    <row r="109" spans="28:28" x14ac:dyDescent="0.7">
      <c r="AB109" s="100">
        <v>106</v>
      </c>
    </row>
    <row r="110" spans="28:28" x14ac:dyDescent="0.7">
      <c r="AB110" s="100">
        <v>107</v>
      </c>
    </row>
    <row r="111" spans="28:28" x14ac:dyDescent="0.7">
      <c r="AB111" s="100">
        <v>108</v>
      </c>
    </row>
    <row r="112" spans="28:28" x14ac:dyDescent="0.7">
      <c r="AB112" s="100">
        <v>109</v>
      </c>
    </row>
    <row r="113" spans="28:28" x14ac:dyDescent="0.7">
      <c r="AB113" s="100">
        <v>110</v>
      </c>
    </row>
    <row r="114" spans="28:28" x14ac:dyDescent="0.7">
      <c r="AB114" s="100">
        <v>111</v>
      </c>
    </row>
    <row r="115" spans="28:28" x14ac:dyDescent="0.7">
      <c r="AB115" s="100">
        <v>112</v>
      </c>
    </row>
    <row r="116" spans="28:28" x14ac:dyDescent="0.7">
      <c r="AB116" s="100">
        <v>113</v>
      </c>
    </row>
    <row r="117" spans="28:28" x14ac:dyDescent="0.7">
      <c r="AB117" s="100">
        <v>114</v>
      </c>
    </row>
    <row r="118" spans="28:28" x14ac:dyDescent="0.7">
      <c r="AB118" s="100">
        <v>115</v>
      </c>
    </row>
    <row r="119" spans="28:28" x14ac:dyDescent="0.7">
      <c r="AB119" s="100">
        <v>116</v>
      </c>
    </row>
    <row r="120" spans="28:28" x14ac:dyDescent="0.7">
      <c r="AB120" s="100">
        <v>117</v>
      </c>
    </row>
    <row r="121" spans="28:28" x14ac:dyDescent="0.7">
      <c r="AB121" s="100">
        <v>118</v>
      </c>
    </row>
    <row r="122" spans="28:28" x14ac:dyDescent="0.7">
      <c r="AB122" s="100">
        <v>119</v>
      </c>
    </row>
    <row r="123" spans="28:28" x14ac:dyDescent="0.7">
      <c r="AB123" s="100">
        <v>120</v>
      </c>
    </row>
    <row r="124" spans="28:28" x14ac:dyDescent="0.7">
      <c r="AB124" s="100">
        <v>121</v>
      </c>
    </row>
    <row r="125" spans="28:28" x14ac:dyDescent="0.7">
      <c r="AB125" s="100">
        <v>122</v>
      </c>
    </row>
    <row r="126" spans="28:28" x14ac:dyDescent="0.7">
      <c r="AB126" s="100">
        <v>123</v>
      </c>
    </row>
    <row r="127" spans="28:28" x14ac:dyDescent="0.7">
      <c r="AB127" s="100">
        <v>124</v>
      </c>
    </row>
    <row r="128" spans="28:28" x14ac:dyDescent="0.7">
      <c r="AB128" s="100">
        <v>125</v>
      </c>
    </row>
    <row r="129" spans="28:28" x14ac:dyDescent="0.7">
      <c r="AB129" s="100">
        <v>126</v>
      </c>
    </row>
    <row r="130" spans="28:28" x14ac:dyDescent="0.7">
      <c r="AB130" s="100">
        <v>127</v>
      </c>
    </row>
    <row r="131" spans="28:28" x14ac:dyDescent="0.7">
      <c r="AB131" s="100">
        <v>128</v>
      </c>
    </row>
    <row r="132" spans="28:28" x14ac:dyDescent="0.7">
      <c r="AB132" s="100">
        <v>129</v>
      </c>
    </row>
    <row r="133" spans="28:28" x14ac:dyDescent="0.7">
      <c r="AB133" s="100">
        <v>130</v>
      </c>
    </row>
    <row r="134" spans="28:28" x14ac:dyDescent="0.7">
      <c r="AB134" s="100">
        <v>131</v>
      </c>
    </row>
    <row r="135" spans="28:28" x14ac:dyDescent="0.7">
      <c r="AB135" s="100">
        <v>132</v>
      </c>
    </row>
    <row r="136" spans="28:28" x14ac:dyDescent="0.7">
      <c r="AB136" s="100">
        <v>133</v>
      </c>
    </row>
    <row r="137" spans="28:28" x14ac:dyDescent="0.7">
      <c r="AB137" s="100">
        <v>134</v>
      </c>
    </row>
    <row r="138" spans="28:28" x14ac:dyDescent="0.7">
      <c r="AB138" s="100">
        <v>135</v>
      </c>
    </row>
    <row r="139" spans="28:28" x14ac:dyDescent="0.7">
      <c r="AB139" s="100">
        <v>136</v>
      </c>
    </row>
    <row r="140" spans="28:28" x14ac:dyDescent="0.7">
      <c r="AB140" s="100">
        <v>137</v>
      </c>
    </row>
    <row r="141" spans="28:28" x14ac:dyDescent="0.7">
      <c r="AB141" s="100">
        <v>138</v>
      </c>
    </row>
    <row r="142" spans="28:28" x14ac:dyDescent="0.7">
      <c r="AB142" s="100">
        <v>139</v>
      </c>
    </row>
    <row r="143" spans="28:28" x14ac:dyDescent="0.7">
      <c r="AB143" s="100">
        <v>140</v>
      </c>
    </row>
    <row r="144" spans="28:28" x14ac:dyDescent="0.7">
      <c r="AB144" s="100">
        <v>141</v>
      </c>
    </row>
    <row r="145" spans="28:28" x14ac:dyDescent="0.7">
      <c r="AB145" s="100">
        <v>142</v>
      </c>
    </row>
    <row r="146" spans="28:28" x14ac:dyDescent="0.7">
      <c r="AB146" s="100">
        <v>143</v>
      </c>
    </row>
    <row r="147" spans="28:28" x14ac:dyDescent="0.7">
      <c r="AB147" s="100">
        <v>144</v>
      </c>
    </row>
    <row r="148" spans="28:28" x14ac:dyDescent="0.7">
      <c r="AB148" s="100">
        <v>145</v>
      </c>
    </row>
    <row r="149" spans="28:28" x14ac:dyDescent="0.7">
      <c r="AB149" s="100">
        <v>146</v>
      </c>
    </row>
    <row r="150" spans="28:28" x14ac:dyDescent="0.7">
      <c r="AB150" s="100">
        <v>147</v>
      </c>
    </row>
    <row r="151" spans="28:28" x14ac:dyDescent="0.7">
      <c r="AB151" s="100">
        <v>148</v>
      </c>
    </row>
    <row r="152" spans="28:28" x14ac:dyDescent="0.7">
      <c r="AB152" s="100">
        <v>149</v>
      </c>
    </row>
    <row r="153" spans="28:28" x14ac:dyDescent="0.7">
      <c r="AB153" s="100">
        <v>150</v>
      </c>
    </row>
    <row r="154" spans="28:28" x14ac:dyDescent="0.7">
      <c r="AB154" s="100">
        <v>151</v>
      </c>
    </row>
    <row r="155" spans="28:28" x14ac:dyDescent="0.7">
      <c r="AB155" s="100">
        <v>152</v>
      </c>
    </row>
    <row r="156" spans="28:28" x14ac:dyDescent="0.7">
      <c r="AB156" s="100">
        <v>153</v>
      </c>
    </row>
    <row r="157" spans="28:28" x14ac:dyDescent="0.7">
      <c r="AB157" s="100">
        <v>154</v>
      </c>
    </row>
    <row r="158" spans="28:28" x14ac:dyDescent="0.7">
      <c r="AB158" s="100">
        <v>155</v>
      </c>
    </row>
    <row r="159" spans="28:28" x14ac:dyDescent="0.7">
      <c r="AB159" s="100">
        <v>156</v>
      </c>
    </row>
    <row r="160" spans="28:28" x14ac:dyDescent="0.7">
      <c r="AB160" s="100">
        <v>157</v>
      </c>
    </row>
    <row r="161" spans="28:28" x14ac:dyDescent="0.7">
      <c r="AB161" s="100">
        <v>158</v>
      </c>
    </row>
    <row r="162" spans="28:28" x14ac:dyDescent="0.7">
      <c r="AB162" s="100">
        <v>159</v>
      </c>
    </row>
    <row r="163" spans="28:28" x14ac:dyDescent="0.7">
      <c r="AB163" s="100">
        <v>160</v>
      </c>
    </row>
    <row r="164" spans="28:28" x14ac:dyDescent="0.7">
      <c r="AB164" s="100">
        <v>161</v>
      </c>
    </row>
    <row r="165" spans="28:28" x14ac:dyDescent="0.7">
      <c r="AB165" s="100">
        <v>162</v>
      </c>
    </row>
    <row r="166" spans="28:28" x14ac:dyDescent="0.7">
      <c r="AB166" s="100">
        <v>163</v>
      </c>
    </row>
    <row r="167" spans="28:28" x14ac:dyDescent="0.7">
      <c r="AB167" s="100">
        <v>164</v>
      </c>
    </row>
    <row r="168" spans="28:28" x14ac:dyDescent="0.7">
      <c r="AB168" s="100">
        <v>165</v>
      </c>
    </row>
    <row r="169" spans="28:28" x14ac:dyDescent="0.7">
      <c r="AB169" s="100">
        <v>166</v>
      </c>
    </row>
    <row r="170" spans="28:28" x14ac:dyDescent="0.7">
      <c r="AB170" s="100">
        <v>167</v>
      </c>
    </row>
    <row r="171" spans="28:28" x14ac:dyDescent="0.7">
      <c r="AB171" s="100">
        <v>168</v>
      </c>
    </row>
    <row r="172" spans="28:28" x14ac:dyDescent="0.7">
      <c r="AB172" s="100">
        <v>169</v>
      </c>
    </row>
    <row r="173" spans="28:28" x14ac:dyDescent="0.7">
      <c r="AB173" s="100">
        <v>170</v>
      </c>
    </row>
    <row r="174" spans="28:28" x14ac:dyDescent="0.7">
      <c r="AB174" s="100">
        <v>171</v>
      </c>
    </row>
    <row r="175" spans="28:28" x14ac:dyDescent="0.7">
      <c r="AB175" s="100">
        <v>172</v>
      </c>
    </row>
    <row r="176" spans="28:28" x14ac:dyDescent="0.7">
      <c r="AB176" s="100">
        <v>173</v>
      </c>
    </row>
    <row r="177" spans="28:28" x14ac:dyDescent="0.7">
      <c r="AB177" s="100">
        <v>174</v>
      </c>
    </row>
    <row r="178" spans="28:28" x14ac:dyDescent="0.7">
      <c r="AB178" s="100">
        <v>175</v>
      </c>
    </row>
    <row r="179" spans="28:28" x14ac:dyDescent="0.7">
      <c r="AB179" s="100">
        <v>176</v>
      </c>
    </row>
    <row r="180" spans="28:28" x14ac:dyDescent="0.7">
      <c r="AB180" s="100">
        <v>177</v>
      </c>
    </row>
    <row r="181" spans="28:28" x14ac:dyDescent="0.7">
      <c r="AB181" s="100">
        <v>178</v>
      </c>
    </row>
    <row r="182" spans="28:28" x14ac:dyDescent="0.7">
      <c r="AB182" s="100">
        <v>179</v>
      </c>
    </row>
    <row r="183" spans="28:28" x14ac:dyDescent="0.7">
      <c r="AB183" s="100">
        <v>180</v>
      </c>
    </row>
    <row r="184" spans="28:28" x14ac:dyDescent="0.7">
      <c r="AB184" s="100">
        <v>181</v>
      </c>
    </row>
    <row r="185" spans="28:28" x14ac:dyDescent="0.7">
      <c r="AB185" s="100">
        <v>182</v>
      </c>
    </row>
    <row r="186" spans="28:28" x14ac:dyDescent="0.7">
      <c r="AB186" s="100">
        <v>183</v>
      </c>
    </row>
    <row r="187" spans="28:28" x14ac:dyDescent="0.7">
      <c r="AB187" s="100">
        <v>184</v>
      </c>
    </row>
    <row r="188" spans="28:28" x14ac:dyDescent="0.7">
      <c r="AB188" s="100">
        <v>185</v>
      </c>
    </row>
    <row r="189" spans="28:28" x14ac:dyDescent="0.7">
      <c r="AB189" s="100">
        <v>186</v>
      </c>
    </row>
    <row r="190" spans="28:28" x14ac:dyDescent="0.7">
      <c r="AB190" s="100">
        <v>187</v>
      </c>
    </row>
    <row r="191" spans="28:28" x14ac:dyDescent="0.7">
      <c r="AB191" s="100">
        <v>188</v>
      </c>
    </row>
    <row r="192" spans="28:28" x14ac:dyDescent="0.7">
      <c r="AB192" s="100">
        <v>189</v>
      </c>
    </row>
    <row r="193" spans="28:28" x14ac:dyDescent="0.7">
      <c r="AB193" s="100">
        <v>190</v>
      </c>
    </row>
    <row r="194" spans="28:28" x14ac:dyDescent="0.7">
      <c r="AB194" s="100">
        <v>191</v>
      </c>
    </row>
    <row r="195" spans="28:28" x14ac:dyDescent="0.7">
      <c r="AB195" s="100">
        <v>192</v>
      </c>
    </row>
    <row r="196" spans="28:28" x14ac:dyDescent="0.7">
      <c r="AB196" s="100">
        <v>193</v>
      </c>
    </row>
    <row r="197" spans="28:28" x14ac:dyDescent="0.7">
      <c r="AB197" s="100">
        <v>194</v>
      </c>
    </row>
    <row r="198" spans="28:28" x14ac:dyDescent="0.7">
      <c r="AB198" s="100">
        <v>195</v>
      </c>
    </row>
    <row r="199" spans="28:28" x14ac:dyDescent="0.7">
      <c r="AB199" s="100">
        <v>196</v>
      </c>
    </row>
    <row r="200" spans="28:28" x14ac:dyDescent="0.7">
      <c r="AB200" s="100">
        <v>197</v>
      </c>
    </row>
    <row r="201" spans="28:28" x14ac:dyDescent="0.7">
      <c r="AB201" s="100">
        <v>198</v>
      </c>
    </row>
    <row r="202" spans="28:28" x14ac:dyDescent="0.7">
      <c r="AB202" s="100">
        <v>199</v>
      </c>
    </row>
    <row r="203" spans="28:28" x14ac:dyDescent="0.7">
      <c r="AB203" s="100">
        <v>200</v>
      </c>
    </row>
    <row r="204" spans="28:28" x14ac:dyDescent="0.7">
      <c r="AB204" s="100">
        <v>201</v>
      </c>
    </row>
    <row r="205" spans="28:28" x14ac:dyDescent="0.7">
      <c r="AB205" s="100">
        <v>202</v>
      </c>
    </row>
    <row r="206" spans="28:28" x14ac:dyDescent="0.7">
      <c r="AB206" s="100">
        <v>203</v>
      </c>
    </row>
    <row r="207" spans="28:28" x14ac:dyDescent="0.7">
      <c r="AB207" s="100">
        <v>204</v>
      </c>
    </row>
    <row r="208" spans="28:28" x14ac:dyDescent="0.7">
      <c r="AB208" s="100">
        <v>205</v>
      </c>
    </row>
    <row r="209" spans="28:28" x14ac:dyDescent="0.7">
      <c r="AB209" s="100">
        <v>206</v>
      </c>
    </row>
    <row r="210" spans="28:28" x14ac:dyDescent="0.7">
      <c r="AB210" s="100">
        <v>207</v>
      </c>
    </row>
    <row r="211" spans="28:28" x14ac:dyDescent="0.7">
      <c r="AB211" s="100">
        <v>208</v>
      </c>
    </row>
    <row r="212" spans="28:28" x14ac:dyDescent="0.7">
      <c r="AB212" s="100">
        <v>209</v>
      </c>
    </row>
    <row r="213" spans="28:28" x14ac:dyDescent="0.7">
      <c r="AB213" s="100">
        <v>210</v>
      </c>
    </row>
    <row r="214" spans="28:28" x14ac:dyDescent="0.7">
      <c r="AB214" s="100">
        <v>211</v>
      </c>
    </row>
    <row r="215" spans="28:28" x14ac:dyDescent="0.7">
      <c r="AB215" s="100">
        <v>212</v>
      </c>
    </row>
    <row r="216" spans="28:28" x14ac:dyDescent="0.7">
      <c r="AB216" s="100">
        <v>213</v>
      </c>
    </row>
    <row r="217" spans="28:28" x14ac:dyDescent="0.7">
      <c r="AB217" s="100">
        <v>214</v>
      </c>
    </row>
    <row r="218" spans="28:28" x14ac:dyDescent="0.7">
      <c r="AB218" s="100">
        <v>215</v>
      </c>
    </row>
  </sheetData>
  <sheetProtection algorithmName="SHA-512" hashValue="tWpmPHhdn1Cu2i+ANcvFhmUOdU9jrnaI3eJlV7AtpBSrzcqFsf5Uw4FM3EyU54fmLJV8dVim30kqiIdURLrPLw==" saltValue="/47vUDXsdCtOTCQqLZEhYw==" spinCount="100000" sheet="1" objects="1" scenarios="1"/>
  <protectedRanges>
    <protectedRange sqref="G4:T40" name="ช่วง1"/>
  </protectedRanges>
  <mergeCells count="11">
    <mergeCell ref="X6:X7"/>
    <mergeCell ref="W2:X2"/>
    <mergeCell ref="B2:E2"/>
    <mergeCell ref="A3:A7"/>
    <mergeCell ref="B3:B7"/>
    <mergeCell ref="C3:E7"/>
    <mergeCell ref="F3:X3"/>
    <mergeCell ref="U4:X5"/>
    <mergeCell ref="U6:U7"/>
    <mergeCell ref="V6:V7"/>
    <mergeCell ref="W6:W7"/>
  </mergeCells>
  <dataValidations count="5">
    <dataValidation type="list" allowBlank="1" showInputMessage="1" showErrorMessage="1" sqref="G4:T4" xr:uid="{8220B92D-E128-49BF-8C07-77A494945D80}">
      <formula1>$Y$4:$Y$15</formula1>
    </dataValidation>
    <dataValidation type="list" allowBlank="1" showInputMessage="1" showErrorMessage="1" sqref="G5:S5" xr:uid="{184774A9-DE05-4524-BFEF-1F37655DFD93}">
      <formula1>$Z$4:$Z$10</formula1>
    </dataValidation>
    <dataValidation type="list" allowBlank="1" showInputMessage="1" showErrorMessage="1" sqref="G6:T6" xr:uid="{9EC22336-63E6-4B03-BBCF-300C613C38C4}">
      <formula1>$AA$4:$AA$34</formula1>
    </dataValidation>
    <dataValidation type="list" allowBlank="1" showInputMessage="1" showErrorMessage="1" sqref="G8:T37" xr:uid="{ED2036AE-CBC5-4D13-AAA6-1D1652D35988}">
      <formula1>$AC$4:$AC$8</formula1>
    </dataValidation>
    <dataValidation type="list" allowBlank="1" showInputMessage="1" showErrorMessage="1" sqref="G7:T7" xr:uid="{F25EBD41-08FA-4958-A483-77DBD7D262EA}">
      <formula1>$AB$4:$AB$219</formula1>
    </dataValidation>
  </dataValidations>
  <pageMargins left="0.64" right="0.12" top="0.44" bottom="0.26" header="0.3" footer="0.2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FDC172-9A6E-40D0-9EA9-9D957E912C89}">
  <sheetPr codeName="Sheet19">
    <tabColor theme="4" tint="0.39997558519241921"/>
  </sheetPr>
  <dimension ref="A1:AP218"/>
  <sheetViews>
    <sheetView zoomScaleNormal="100" workbookViewId="0">
      <selection activeCell="G4" sqref="G4:AC7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9" width="2.5" style="93" customWidth="1"/>
    <col min="30" max="32" width="5.69921875" style="100" customWidth="1"/>
    <col min="33" max="33" width="5.8984375" style="100" customWidth="1"/>
    <col min="34" max="34" width="5.09765625" style="100" customWidth="1"/>
    <col min="35" max="35" width="8.5" style="100" customWidth="1"/>
    <col min="36" max="36" width="5.69921875" style="100" customWidth="1"/>
    <col min="37" max="37" width="6.296875" style="100" customWidth="1"/>
    <col min="38" max="38" width="6.59765625" style="100" customWidth="1"/>
    <col min="39" max="39" width="8.796875" style="94"/>
    <col min="40" max="42" width="8.796875" style="95"/>
    <col min="43" max="16384" width="8.796875" style="94"/>
  </cols>
  <sheetData>
    <row r="1" spans="1:42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0"/>
      <c r="V1" s="63" t="s">
        <v>200</v>
      </c>
      <c r="W1" s="68"/>
      <c r="X1" s="68"/>
      <c r="Y1" s="68">
        <f>ข้อมูลพื้นฐาน!B9</f>
        <v>0</v>
      </c>
      <c r="Z1" s="68"/>
      <c r="AA1" s="68"/>
      <c r="AB1" s="60"/>
      <c r="AC1" s="68"/>
    </row>
    <row r="2" spans="1:42" x14ac:dyDescent="0.7">
      <c r="A2" s="84" t="s">
        <v>97</v>
      </c>
      <c r="B2" s="231">
        <f>ข้อมูลพื้นฐาน!B11</f>
        <v>0</v>
      </c>
      <c r="C2" s="231"/>
      <c r="D2" s="231"/>
      <c r="E2" s="231"/>
      <c r="F2" s="123"/>
      <c r="G2" s="124"/>
      <c r="H2" s="124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4" t="s">
        <v>199</v>
      </c>
      <c r="T2" s="62"/>
      <c r="U2" s="62"/>
      <c r="V2" s="249">
        <f>ข้อมูลพื้นฐาน!B13</f>
        <v>0</v>
      </c>
      <c r="W2" s="249"/>
      <c r="X2" s="63"/>
      <c r="Y2" s="63" t="s">
        <v>192</v>
      </c>
      <c r="Z2" s="68"/>
      <c r="AA2" s="68"/>
      <c r="AB2" s="68"/>
      <c r="AC2" s="68"/>
    </row>
    <row r="3" spans="1:42" x14ac:dyDescent="0.7">
      <c r="A3" s="232" t="s">
        <v>64</v>
      </c>
      <c r="B3" s="235" t="s">
        <v>72</v>
      </c>
      <c r="C3" s="238" t="s">
        <v>71</v>
      </c>
      <c r="D3" s="239"/>
      <c r="E3" s="240"/>
      <c r="F3" s="247" t="s">
        <v>194</v>
      </c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48"/>
      <c r="Z3" s="248"/>
      <c r="AA3" s="248"/>
      <c r="AB3" s="248"/>
      <c r="AC3" s="248"/>
    </row>
    <row r="4" spans="1:42" ht="21" customHeight="1" x14ac:dyDescent="0.7">
      <c r="A4" s="233"/>
      <c r="B4" s="236"/>
      <c r="C4" s="241"/>
      <c r="D4" s="242"/>
      <c r="E4" s="243"/>
      <c r="F4" s="127" t="s">
        <v>73</v>
      </c>
      <c r="G4" s="189" t="s">
        <v>87</v>
      </c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89"/>
      <c r="AB4" s="189"/>
      <c r="AC4" s="189"/>
      <c r="AD4" s="100" t="s">
        <v>77</v>
      </c>
      <c r="AE4" s="100" t="s">
        <v>180</v>
      </c>
      <c r="AF4" s="100">
        <v>1</v>
      </c>
      <c r="AG4" s="100">
        <v>1</v>
      </c>
      <c r="AH4" s="100" t="s">
        <v>89</v>
      </c>
    </row>
    <row r="5" spans="1:42" ht="21" customHeight="1" x14ac:dyDescent="0.7">
      <c r="A5" s="233"/>
      <c r="B5" s="236"/>
      <c r="C5" s="241"/>
      <c r="D5" s="242"/>
      <c r="E5" s="243"/>
      <c r="F5" s="127" t="s">
        <v>76</v>
      </c>
      <c r="G5" s="190" t="s">
        <v>182</v>
      </c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00" t="s">
        <v>78</v>
      </c>
      <c r="AE5" s="100" t="s">
        <v>181</v>
      </c>
      <c r="AF5" s="100">
        <v>2</v>
      </c>
      <c r="AG5" s="100">
        <v>2</v>
      </c>
      <c r="AH5" s="100" t="s">
        <v>90</v>
      </c>
    </row>
    <row r="6" spans="1:42" ht="21" customHeight="1" x14ac:dyDescent="0.7">
      <c r="A6" s="233"/>
      <c r="B6" s="236"/>
      <c r="C6" s="241"/>
      <c r="D6" s="242"/>
      <c r="E6" s="243"/>
      <c r="F6" s="127" t="s">
        <v>74</v>
      </c>
      <c r="G6" s="189">
        <v>1</v>
      </c>
      <c r="H6" s="189"/>
      <c r="I6" s="189"/>
      <c r="J6" s="189"/>
      <c r="K6" s="189"/>
      <c r="L6" s="189"/>
      <c r="M6" s="189"/>
      <c r="N6" s="189"/>
      <c r="O6" s="189"/>
      <c r="P6" s="189"/>
      <c r="Q6" s="189"/>
      <c r="R6" s="189"/>
      <c r="S6" s="189"/>
      <c r="T6" s="189"/>
      <c r="U6" s="189"/>
      <c r="V6" s="189"/>
      <c r="W6" s="189"/>
      <c r="X6" s="189"/>
      <c r="Y6" s="189"/>
      <c r="Z6" s="189"/>
      <c r="AA6" s="189"/>
      <c r="AB6" s="189"/>
      <c r="AC6" s="189"/>
      <c r="AD6" s="100" t="s">
        <v>79</v>
      </c>
      <c r="AE6" s="100" t="s">
        <v>182</v>
      </c>
      <c r="AF6" s="100">
        <v>3</v>
      </c>
      <c r="AG6" s="100">
        <v>3</v>
      </c>
      <c r="AH6" s="100" t="s">
        <v>91</v>
      </c>
    </row>
    <row r="7" spans="1:42" ht="21" customHeight="1" x14ac:dyDescent="0.7">
      <c r="A7" s="234"/>
      <c r="B7" s="237"/>
      <c r="C7" s="244"/>
      <c r="D7" s="245"/>
      <c r="E7" s="246"/>
      <c r="F7" s="128" t="s">
        <v>75</v>
      </c>
      <c r="G7" s="191">
        <v>1</v>
      </c>
      <c r="H7" s="191">
        <v>2</v>
      </c>
      <c r="I7" s="191">
        <v>3</v>
      </c>
      <c r="J7" s="191">
        <v>4</v>
      </c>
      <c r="K7" s="191">
        <v>5</v>
      </c>
      <c r="L7" s="191">
        <v>6</v>
      </c>
      <c r="M7" s="191">
        <v>7</v>
      </c>
      <c r="N7" s="191">
        <v>8</v>
      </c>
      <c r="O7" s="191">
        <v>9</v>
      </c>
      <c r="P7" s="191">
        <v>10</v>
      </c>
      <c r="Q7" s="191">
        <v>11</v>
      </c>
      <c r="R7" s="191">
        <v>12</v>
      </c>
      <c r="S7" s="191">
        <v>13</v>
      </c>
      <c r="T7" s="191">
        <v>14</v>
      </c>
      <c r="U7" s="191">
        <v>15</v>
      </c>
      <c r="V7" s="191">
        <v>16</v>
      </c>
      <c r="W7" s="191">
        <v>17</v>
      </c>
      <c r="X7" s="191">
        <v>18</v>
      </c>
      <c r="Y7" s="191">
        <v>19</v>
      </c>
      <c r="Z7" s="191">
        <v>20</v>
      </c>
      <c r="AA7" s="191">
        <v>21</v>
      </c>
      <c r="AB7" s="191">
        <v>22</v>
      </c>
      <c r="AC7" s="191">
        <v>23</v>
      </c>
      <c r="AD7" s="100" t="s">
        <v>80</v>
      </c>
      <c r="AE7" s="100" t="s">
        <v>183</v>
      </c>
      <c r="AF7" s="100">
        <v>4</v>
      </c>
      <c r="AG7" s="100">
        <v>4</v>
      </c>
      <c r="AH7" s="100" t="s">
        <v>92</v>
      </c>
      <c r="AI7" s="101" t="s">
        <v>99</v>
      </c>
      <c r="AJ7" s="101" t="s">
        <v>100</v>
      </c>
      <c r="AK7" s="101" t="s">
        <v>101</v>
      </c>
      <c r="AL7" s="101" t="s">
        <v>102</v>
      </c>
    </row>
    <row r="8" spans="1:42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3922</v>
      </c>
      <c r="C8" s="88" t="str">
        <f>ข้อมูลนักเรียน!C2</f>
        <v>ด.ช.</v>
      </c>
      <c r="D8" s="89" t="str">
        <f>ข้อมูลนักเรียน!D2</f>
        <v>สุรชัย</v>
      </c>
      <c r="E8" s="89" t="str">
        <f>ข้อมูลนักเรียน!E2</f>
        <v>เมืองปาก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102" t="s">
        <v>81</v>
      </c>
      <c r="AE8" s="102" t="s">
        <v>184</v>
      </c>
      <c r="AF8" s="102">
        <v>5</v>
      </c>
      <c r="AG8" s="102">
        <v>5</v>
      </c>
      <c r="AH8" s="102"/>
      <c r="AI8" s="102">
        <f t="shared" ref="AI8:AI40" si="0">COUNTIF(G8:AC8,"/")</f>
        <v>0</v>
      </c>
      <c r="AJ8" s="102">
        <f t="shared" ref="AJ8:AJ40" si="1">COUNTIF(G8:AC8,"ข")</f>
        <v>0</v>
      </c>
      <c r="AK8" s="102">
        <f t="shared" ref="AK8:AK40" si="2">COUNTIF(G8:AC8,"ล")</f>
        <v>0</v>
      </c>
      <c r="AL8" s="102">
        <f t="shared" ref="AL8:AL40" si="3">COUNTIF(G8:AC8,"ป")</f>
        <v>0</v>
      </c>
      <c r="AN8" s="97"/>
      <c r="AO8" s="97"/>
      <c r="AP8" s="97"/>
    </row>
    <row r="9" spans="1:42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3923</v>
      </c>
      <c r="C9" s="88" t="str">
        <f>ข้อมูลนักเรียน!C3</f>
        <v>ด.ช.</v>
      </c>
      <c r="D9" s="89" t="str">
        <f>ข้อมูลนักเรียน!D3</f>
        <v>ชนาธิป</v>
      </c>
      <c r="E9" s="89" t="str">
        <f>ข้อมูลนักเรียน!E3</f>
        <v>คำมา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102" t="s">
        <v>82</v>
      </c>
      <c r="AE9" s="102" t="s">
        <v>185</v>
      </c>
      <c r="AF9" s="102">
        <v>6</v>
      </c>
      <c r="AG9" s="102">
        <v>6</v>
      </c>
      <c r="AH9" s="102"/>
      <c r="AI9" s="102">
        <f t="shared" si="0"/>
        <v>0</v>
      </c>
      <c r="AJ9" s="102">
        <f t="shared" si="1"/>
        <v>0</v>
      </c>
      <c r="AK9" s="102">
        <f t="shared" si="2"/>
        <v>0</v>
      </c>
      <c r="AL9" s="102">
        <f t="shared" si="3"/>
        <v>0</v>
      </c>
      <c r="AN9" s="97"/>
      <c r="AO9" s="97"/>
      <c r="AP9" s="97"/>
    </row>
    <row r="10" spans="1:42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3924</v>
      </c>
      <c r="C10" s="88" t="str">
        <f>ข้อมูลนักเรียน!C4</f>
        <v>ด.ช.</v>
      </c>
      <c r="D10" s="89" t="str">
        <f>ข้อมูลนักเรียน!D4</f>
        <v>ปกรณ์</v>
      </c>
      <c r="E10" s="89" t="str">
        <f>ข้อมูลนักเรียน!E4</f>
        <v>ศรีบุญ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02" t="s">
        <v>83</v>
      </c>
      <c r="AE10" s="102" t="s">
        <v>186</v>
      </c>
      <c r="AF10" s="102">
        <v>7</v>
      </c>
      <c r="AG10" s="102">
        <v>7</v>
      </c>
      <c r="AH10" s="102"/>
      <c r="AI10" s="102">
        <f t="shared" si="0"/>
        <v>0</v>
      </c>
      <c r="AJ10" s="102">
        <f t="shared" si="1"/>
        <v>0</v>
      </c>
      <c r="AK10" s="102">
        <f t="shared" si="2"/>
        <v>0</v>
      </c>
      <c r="AL10" s="102">
        <f t="shared" si="3"/>
        <v>0</v>
      </c>
      <c r="AN10" s="97"/>
      <c r="AO10" s="97"/>
      <c r="AP10" s="97"/>
    </row>
    <row r="11" spans="1:42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4045</v>
      </c>
      <c r="C11" s="88" t="str">
        <f>ข้อมูลนักเรียน!C5</f>
        <v>ด.ช.</v>
      </c>
      <c r="D11" s="89" t="str">
        <f>ข้อมูลนักเรียน!D5</f>
        <v>นาวิน</v>
      </c>
      <c r="E11" s="89" t="str">
        <f>ข้อมูลนักเรียน!E5</f>
        <v>มาเสือ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02" t="s">
        <v>84</v>
      </c>
      <c r="AE11" s="102"/>
      <c r="AF11" s="102">
        <v>8</v>
      </c>
      <c r="AG11" s="102">
        <v>8</v>
      </c>
      <c r="AH11" s="102"/>
      <c r="AI11" s="102">
        <f t="shared" si="0"/>
        <v>0</v>
      </c>
      <c r="AJ11" s="102">
        <f t="shared" si="1"/>
        <v>0</v>
      </c>
      <c r="AK11" s="102">
        <f t="shared" si="2"/>
        <v>0</v>
      </c>
      <c r="AL11" s="102">
        <f t="shared" si="3"/>
        <v>0</v>
      </c>
      <c r="AN11" s="97"/>
      <c r="AO11" s="97"/>
      <c r="AP11" s="97"/>
    </row>
    <row r="12" spans="1:42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4047</v>
      </c>
      <c r="C12" s="88" t="str">
        <f>ข้อมูลนักเรียน!C6</f>
        <v>ด.ช.</v>
      </c>
      <c r="D12" s="89" t="str">
        <f>ข้อมูลนักเรียน!D6</f>
        <v>กุลชาติ</v>
      </c>
      <c r="E12" s="89" t="str">
        <f>ข้อมูลนักเรียน!E6</f>
        <v>พรมตา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102" t="s">
        <v>85</v>
      </c>
      <c r="AE12" s="102"/>
      <c r="AF12" s="102">
        <v>9</v>
      </c>
      <c r="AG12" s="102">
        <v>9</v>
      </c>
      <c r="AH12" s="102"/>
      <c r="AI12" s="102">
        <f t="shared" si="0"/>
        <v>0</v>
      </c>
      <c r="AJ12" s="102">
        <f t="shared" si="1"/>
        <v>0</v>
      </c>
      <c r="AK12" s="102">
        <f t="shared" si="2"/>
        <v>0</v>
      </c>
      <c r="AL12" s="102">
        <f t="shared" si="3"/>
        <v>0</v>
      </c>
      <c r="AN12" s="97"/>
      <c r="AO12" s="97"/>
      <c r="AP12" s="97"/>
    </row>
    <row r="13" spans="1:42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4052</v>
      </c>
      <c r="C13" s="88" t="str">
        <f>ข้อมูลนักเรียน!C7</f>
        <v>ด.ช.</v>
      </c>
      <c r="D13" s="89" t="str">
        <f>ข้อมูลนักเรียน!D7</f>
        <v>เอกวัส</v>
      </c>
      <c r="E13" s="89" t="str">
        <f>ข้อมูลนักเรียน!E7</f>
        <v>แพรทอง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102" t="s">
        <v>86</v>
      </c>
      <c r="AE13" s="102"/>
      <c r="AF13" s="102">
        <v>10</v>
      </c>
      <c r="AG13" s="102">
        <v>10</v>
      </c>
      <c r="AH13" s="102"/>
      <c r="AI13" s="102">
        <f t="shared" si="0"/>
        <v>0</v>
      </c>
      <c r="AJ13" s="102">
        <f t="shared" si="1"/>
        <v>0</v>
      </c>
      <c r="AK13" s="102">
        <f t="shared" si="2"/>
        <v>0</v>
      </c>
      <c r="AL13" s="102">
        <f t="shared" si="3"/>
        <v>0</v>
      </c>
      <c r="AN13" s="97"/>
      <c r="AO13" s="97"/>
      <c r="AP13" s="97"/>
    </row>
    <row r="14" spans="1:42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4129</v>
      </c>
      <c r="C14" s="88" t="str">
        <f>ข้อมูลนักเรียน!C8</f>
        <v>ด.ช.</v>
      </c>
      <c r="D14" s="89" t="str">
        <f>ข้อมูลนักเรียน!D8</f>
        <v>ภูวเดช</v>
      </c>
      <c r="E14" s="89" t="str">
        <f>ข้อมูลนักเรียน!E8</f>
        <v>แก้วประดับ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102" t="s">
        <v>87</v>
      </c>
      <c r="AE14" s="102"/>
      <c r="AF14" s="102">
        <v>11</v>
      </c>
      <c r="AG14" s="102">
        <v>11</v>
      </c>
      <c r="AH14" s="102"/>
      <c r="AI14" s="102">
        <f t="shared" si="0"/>
        <v>0</v>
      </c>
      <c r="AJ14" s="102">
        <f t="shared" si="1"/>
        <v>0</v>
      </c>
      <c r="AK14" s="102">
        <f t="shared" si="2"/>
        <v>0</v>
      </c>
      <c r="AL14" s="102">
        <f t="shared" si="3"/>
        <v>0</v>
      </c>
      <c r="AN14" s="97"/>
      <c r="AO14" s="97"/>
      <c r="AP14" s="97"/>
    </row>
    <row r="15" spans="1:42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3959</v>
      </c>
      <c r="C15" s="88" t="str">
        <f>ข้อมูลนักเรียน!C9</f>
        <v>ด.ญ.</v>
      </c>
      <c r="D15" s="89" t="str">
        <f>ข้อมูลนักเรียน!D9</f>
        <v>ปาริชาติ</v>
      </c>
      <c r="E15" s="89" t="str">
        <f>ข้อมูลนักเรียน!E9</f>
        <v>แก้วใส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102" t="s">
        <v>88</v>
      </c>
      <c r="AE15" s="102"/>
      <c r="AF15" s="102">
        <v>12</v>
      </c>
      <c r="AG15" s="102">
        <v>12</v>
      </c>
      <c r="AH15" s="102"/>
      <c r="AI15" s="102">
        <f t="shared" si="0"/>
        <v>0</v>
      </c>
      <c r="AJ15" s="102">
        <f t="shared" si="1"/>
        <v>0</v>
      </c>
      <c r="AK15" s="102">
        <f t="shared" si="2"/>
        <v>0</v>
      </c>
      <c r="AL15" s="102">
        <f t="shared" si="3"/>
        <v>0</v>
      </c>
      <c r="AN15" s="97"/>
      <c r="AO15" s="97"/>
      <c r="AP15" s="97"/>
    </row>
    <row r="16" spans="1:42" s="96" customFormat="1" ht="18" customHeight="1" x14ac:dyDescent="0.25">
      <c r="A16" s="86">
        <f>ข้อมูลนักเรียน!A10</f>
        <v>0</v>
      </c>
      <c r="B16" s="87">
        <f>ข้อมูลนักเรียน!B10</f>
        <v>0</v>
      </c>
      <c r="C16" s="88">
        <f>ข้อมูลนักเรียน!C10</f>
        <v>0</v>
      </c>
      <c r="D16" s="89">
        <f>ข้อมูลนักเรียน!D10</f>
        <v>0</v>
      </c>
      <c r="E16" s="89">
        <f>ข้อมูลนักเรียน!E10</f>
        <v>0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102"/>
      <c r="AE16" s="102"/>
      <c r="AF16" s="102">
        <v>13</v>
      </c>
      <c r="AG16" s="102">
        <v>13</v>
      </c>
      <c r="AH16" s="102"/>
      <c r="AI16" s="102">
        <f t="shared" si="0"/>
        <v>0</v>
      </c>
      <c r="AJ16" s="102">
        <f t="shared" si="1"/>
        <v>0</v>
      </c>
      <c r="AK16" s="102">
        <f t="shared" si="2"/>
        <v>0</v>
      </c>
      <c r="AL16" s="102">
        <f t="shared" si="3"/>
        <v>0</v>
      </c>
      <c r="AN16" s="97"/>
      <c r="AO16" s="97"/>
      <c r="AP16" s="97"/>
    </row>
    <row r="17" spans="1:42" s="96" customFormat="1" ht="18" customHeight="1" x14ac:dyDescent="0.25">
      <c r="A17" s="86">
        <f>ข้อมูลนักเรียน!A11</f>
        <v>0</v>
      </c>
      <c r="B17" s="87">
        <f>ข้อมูลนักเรียน!B11</f>
        <v>0</v>
      </c>
      <c r="C17" s="88">
        <f>ข้อมูลนักเรียน!C11</f>
        <v>0</v>
      </c>
      <c r="D17" s="89">
        <f>ข้อมูลนักเรียน!D11</f>
        <v>0</v>
      </c>
      <c r="E17" s="89">
        <f>ข้อมูลนักเรียน!E11</f>
        <v>0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102"/>
      <c r="AE17" s="102"/>
      <c r="AF17" s="102">
        <v>14</v>
      </c>
      <c r="AG17" s="102">
        <v>14</v>
      </c>
      <c r="AH17" s="102"/>
      <c r="AI17" s="102">
        <f t="shared" si="0"/>
        <v>0</v>
      </c>
      <c r="AJ17" s="102">
        <f t="shared" si="1"/>
        <v>0</v>
      </c>
      <c r="AK17" s="102">
        <f t="shared" si="2"/>
        <v>0</v>
      </c>
      <c r="AL17" s="102">
        <f t="shared" si="3"/>
        <v>0</v>
      </c>
      <c r="AN17" s="97"/>
      <c r="AO17" s="97"/>
      <c r="AP17" s="97"/>
    </row>
    <row r="18" spans="1:42" s="96" customFormat="1" ht="18" customHeight="1" x14ac:dyDescent="0.25">
      <c r="A18" s="86">
        <f>ข้อมูลนักเรียน!A12</f>
        <v>0</v>
      </c>
      <c r="B18" s="87">
        <f>ข้อมูลนักเรียน!B12</f>
        <v>0</v>
      </c>
      <c r="C18" s="88">
        <f>ข้อมูลนักเรียน!C12</f>
        <v>0</v>
      </c>
      <c r="D18" s="89">
        <f>ข้อมูลนักเรียน!D12</f>
        <v>0</v>
      </c>
      <c r="E18" s="89">
        <f>ข้อมูลนักเรียน!E12</f>
        <v>0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102"/>
      <c r="AE18" s="102"/>
      <c r="AF18" s="102">
        <v>15</v>
      </c>
      <c r="AG18" s="102">
        <v>15</v>
      </c>
      <c r="AH18" s="102"/>
      <c r="AI18" s="102">
        <f t="shared" si="0"/>
        <v>0</v>
      </c>
      <c r="AJ18" s="102">
        <f t="shared" si="1"/>
        <v>0</v>
      </c>
      <c r="AK18" s="102">
        <f t="shared" si="2"/>
        <v>0</v>
      </c>
      <c r="AL18" s="102">
        <f t="shared" si="3"/>
        <v>0</v>
      </c>
      <c r="AN18" s="97"/>
      <c r="AO18" s="97"/>
      <c r="AP18" s="97"/>
    </row>
    <row r="19" spans="1:42" s="96" customFormat="1" ht="18" customHeight="1" x14ac:dyDescent="0.25">
      <c r="A19" s="86">
        <f>ข้อมูลนักเรียน!A13</f>
        <v>0</v>
      </c>
      <c r="B19" s="87">
        <f>ข้อมูลนักเรียน!B13</f>
        <v>0</v>
      </c>
      <c r="C19" s="88">
        <f>ข้อมูลนักเรียน!C13</f>
        <v>0</v>
      </c>
      <c r="D19" s="89">
        <f>ข้อมูลนักเรียน!D13</f>
        <v>0</v>
      </c>
      <c r="E19" s="89">
        <f>ข้อมูลนักเรียน!E13</f>
        <v>0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102"/>
      <c r="AE19" s="102"/>
      <c r="AF19" s="102">
        <v>16</v>
      </c>
      <c r="AG19" s="102">
        <v>16</v>
      </c>
      <c r="AH19" s="102"/>
      <c r="AI19" s="102">
        <f t="shared" si="0"/>
        <v>0</v>
      </c>
      <c r="AJ19" s="102">
        <f t="shared" si="1"/>
        <v>0</v>
      </c>
      <c r="AK19" s="102">
        <f t="shared" si="2"/>
        <v>0</v>
      </c>
      <c r="AL19" s="102">
        <f t="shared" si="3"/>
        <v>0</v>
      </c>
      <c r="AN19" s="97"/>
      <c r="AO19" s="97"/>
      <c r="AP19" s="97"/>
    </row>
    <row r="20" spans="1:42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102"/>
      <c r="AE20" s="102"/>
      <c r="AF20" s="102">
        <v>17</v>
      </c>
      <c r="AG20" s="102">
        <v>17</v>
      </c>
      <c r="AH20" s="102"/>
      <c r="AI20" s="102">
        <f t="shared" si="0"/>
        <v>0</v>
      </c>
      <c r="AJ20" s="102">
        <f t="shared" si="1"/>
        <v>0</v>
      </c>
      <c r="AK20" s="102">
        <f t="shared" si="2"/>
        <v>0</v>
      </c>
      <c r="AL20" s="102">
        <f t="shared" si="3"/>
        <v>0</v>
      </c>
      <c r="AN20" s="97"/>
      <c r="AO20" s="97"/>
      <c r="AP20" s="97"/>
    </row>
    <row r="21" spans="1:42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102"/>
      <c r="AE21" s="102"/>
      <c r="AF21" s="102">
        <v>18</v>
      </c>
      <c r="AG21" s="102">
        <v>18</v>
      </c>
      <c r="AH21" s="102"/>
      <c r="AI21" s="102">
        <f t="shared" si="0"/>
        <v>0</v>
      </c>
      <c r="AJ21" s="102">
        <f t="shared" si="1"/>
        <v>0</v>
      </c>
      <c r="AK21" s="102">
        <f t="shared" si="2"/>
        <v>0</v>
      </c>
      <c r="AL21" s="102">
        <f t="shared" si="3"/>
        <v>0</v>
      </c>
      <c r="AN21" s="97"/>
      <c r="AO21" s="97"/>
      <c r="AP21" s="97"/>
    </row>
    <row r="22" spans="1:42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102"/>
      <c r="AE22" s="102"/>
      <c r="AF22" s="102">
        <v>19</v>
      </c>
      <c r="AG22" s="102">
        <v>19</v>
      </c>
      <c r="AH22" s="102"/>
      <c r="AI22" s="102">
        <f t="shared" si="0"/>
        <v>0</v>
      </c>
      <c r="AJ22" s="102">
        <f t="shared" si="1"/>
        <v>0</v>
      </c>
      <c r="AK22" s="102">
        <f t="shared" si="2"/>
        <v>0</v>
      </c>
      <c r="AL22" s="102">
        <f t="shared" si="3"/>
        <v>0</v>
      </c>
      <c r="AN22" s="97"/>
      <c r="AO22" s="97"/>
      <c r="AP22" s="97"/>
    </row>
    <row r="23" spans="1:42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102"/>
      <c r="AE23" s="102"/>
      <c r="AF23" s="102">
        <v>20</v>
      </c>
      <c r="AG23" s="102">
        <v>20</v>
      </c>
      <c r="AH23" s="102"/>
      <c r="AI23" s="102">
        <f t="shared" si="0"/>
        <v>0</v>
      </c>
      <c r="AJ23" s="102">
        <f t="shared" si="1"/>
        <v>0</v>
      </c>
      <c r="AK23" s="102">
        <f t="shared" si="2"/>
        <v>0</v>
      </c>
      <c r="AL23" s="102">
        <f t="shared" si="3"/>
        <v>0</v>
      </c>
      <c r="AN23" s="97"/>
      <c r="AO23" s="97"/>
      <c r="AP23" s="97"/>
    </row>
    <row r="24" spans="1:42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102"/>
      <c r="AE24" s="102"/>
      <c r="AF24" s="102">
        <v>21</v>
      </c>
      <c r="AG24" s="102">
        <v>21</v>
      </c>
      <c r="AH24" s="102"/>
      <c r="AI24" s="102">
        <f t="shared" si="0"/>
        <v>0</v>
      </c>
      <c r="AJ24" s="102">
        <f t="shared" si="1"/>
        <v>0</v>
      </c>
      <c r="AK24" s="102">
        <f t="shared" si="2"/>
        <v>0</v>
      </c>
      <c r="AL24" s="102">
        <f t="shared" si="3"/>
        <v>0</v>
      </c>
      <c r="AN24" s="97"/>
      <c r="AO24" s="97"/>
      <c r="AP24" s="97"/>
    </row>
    <row r="25" spans="1:42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102"/>
      <c r="AE25" s="102"/>
      <c r="AF25" s="102">
        <v>22</v>
      </c>
      <c r="AG25" s="102">
        <v>22</v>
      </c>
      <c r="AH25" s="102"/>
      <c r="AI25" s="102">
        <f t="shared" si="0"/>
        <v>0</v>
      </c>
      <c r="AJ25" s="102">
        <f t="shared" si="1"/>
        <v>0</v>
      </c>
      <c r="AK25" s="102">
        <f t="shared" si="2"/>
        <v>0</v>
      </c>
      <c r="AL25" s="102">
        <f t="shared" si="3"/>
        <v>0</v>
      </c>
      <c r="AN25" s="97"/>
      <c r="AO25" s="97"/>
      <c r="AP25" s="97"/>
    </row>
    <row r="26" spans="1:42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102"/>
      <c r="AE26" s="102"/>
      <c r="AF26" s="102">
        <v>23</v>
      </c>
      <c r="AG26" s="102">
        <v>23</v>
      </c>
      <c r="AH26" s="102"/>
      <c r="AI26" s="102">
        <f t="shared" si="0"/>
        <v>0</v>
      </c>
      <c r="AJ26" s="102">
        <f t="shared" si="1"/>
        <v>0</v>
      </c>
      <c r="AK26" s="102">
        <f t="shared" si="2"/>
        <v>0</v>
      </c>
      <c r="AL26" s="102">
        <f t="shared" si="3"/>
        <v>0</v>
      </c>
      <c r="AN26" s="97"/>
      <c r="AO26" s="97"/>
      <c r="AP26" s="97"/>
    </row>
    <row r="27" spans="1:42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102"/>
      <c r="AE27" s="102"/>
      <c r="AF27" s="102">
        <v>24</v>
      </c>
      <c r="AG27" s="102">
        <v>24</v>
      </c>
      <c r="AH27" s="102"/>
      <c r="AI27" s="102">
        <f t="shared" si="0"/>
        <v>0</v>
      </c>
      <c r="AJ27" s="102">
        <f t="shared" si="1"/>
        <v>0</v>
      </c>
      <c r="AK27" s="102">
        <f t="shared" si="2"/>
        <v>0</v>
      </c>
      <c r="AL27" s="102">
        <f t="shared" si="3"/>
        <v>0</v>
      </c>
      <c r="AN27" s="97"/>
      <c r="AO27" s="97"/>
      <c r="AP27" s="97"/>
    </row>
    <row r="28" spans="1:42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102"/>
      <c r="AE28" s="102"/>
      <c r="AF28" s="102">
        <v>25</v>
      </c>
      <c r="AG28" s="102">
        <v>25</v>
      </c>
      <c r="AH28" s="102"/>
      <c r="AI28" s="102">
        <f t="shared" si="0"/>
        <v>0</v>
      </c>
      <c r="AJ28" s="102">
        <f t="shared" si="1"/>
        <v>0</v>
      </c>
      <c r="AK28" s="102">
        <f t="shared" si="2"/>
        <v>0</v>
      </c>
      <c r="AL28" s="102">
        <f t="shared" si="3"/>
        <v>0</v>
      </c>
      <c r="AN28" s="97"/>
      <c r="AO28" s="97"/>
      <c r="AP28" s="97"/>
    </row>
    <row r="29" spans="1:42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102"/>
      <c r="AE29" s="102"/>
      <c r="AF29" s="102">
        <v>26</v>
      </c>
      <c r="AG29" s="102">
        <v>26</v>
      </c>
      <c r="AH29" s="102"/>
      <c r="AI29" s="102">
        <f t="shared" si="0"/>
        <v>0</v>
      </c>
      <c r="AJ29" s="102">
        <f t="shared" si="1"/>
        <v>0</v>
      </c>
      <c r="AK29" s="102">
        <f t="shared" si="2"/>
        <v>0</v>
      </c>
      <c r="AL29" s="102">
        <f t="shared" si="3"/>
        <v>0</v>
      </c>
      <c r="AN29" s="97"/>
      <c r="AO29" s="97"/>
      <c r="AP29" s="97"/>
    </row>
    <row r="30" spans="1:42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102"/>
      <c r="AE30" s="102"/>
      <c r="AF30" s="102">
        <v>27</v>
      </c>
      <c r="AG30" s="102">
        <v>27</v>
      </c>
      <c r="AH30" s="102"/>
      <c r="AI30" s="102">
        <f t="shared" si="0"/>
        <v>0</v>
      </c>
      <c r="AJ30" s="102">
        <f t="shared" si="1"/>
        <v>0</v>
      </c>
      <c r="AK30" s="102">
        <f t="shared" si="2"/>
        <v>0</v>
      </c>
      <c r="AL30" s="102">
        <f t="shared" si="3"/>
        <v>0</v>
      </c>
      <c r="AN30" s="97"/>
      <c r="AO30" s="97"/>
      <c r="AP30" s="97"/>
    </row>
    <row r="31" spans="1:42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102"/>
      <c r="AE31" s="102"/>
      <c r="AF31" s="102">
        <v>28</v>
      </c>
      <c r="AG31" s="102">
        <v>28</v>
      </c>
      <c r="AH31" s="102"/>
      <c r="AI31" s="102">
        <f t="shared" si="0"/>
        <v>0</v>
      </c>
      <c r="AJ31" s="102">
        <f t="shared" si="1"/>
        <v>0</v>
      </c>
      <c r="AK31" s="102">
        <f t="shared" si="2"/>
        <v>0</v>
      </c>
      <c r="AL31" s="102">
        <f t="shared" si="3"/>
        <v>0</v>
      </c>
      <c r="AN31" s="97"/>
      <c r="AO31" s="97"/>
      <c r="AP31" s="97"/>
    </row>
    <row r="32" spans="1:42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102"/>
      <c r="AE32" s="102"/>
      <c r="AF32" s="102">
        <v>29</v>
      </c>
      <c r="AG32" s="102">
        <v>29</v>
      </c>
      <c r="AH32" s="102"/>
      <c r="AI32" s="102">
        <f t="shared" si="0"/>
        <v>0</v>
      </c>
      <c r="AJ32" s="102">
        <f t="shared" si="1"/>
        <v>0</v>
      </c>
      <c r="AK32" s="102">
        <f t="shared" si="2"/>
        <v>0</v>
      </c>
      <c r="AL32" s="102">
        <f t="shared" si="3"/>
        <v>0</v>
      </c>
      <c r="AN32" s="97"/>
      <c r="AO32" s="97"/>
      <c r="AP32" s="97"/>
    </row>
    <row r="33" spans="1:42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102"/>
      <c r="AE33" s="102"/>
      <c r="AF33" s="102">
        <v>30</v>
      </c>
      <c r="AG33" s="102">
        <v>30</v>
      </c>
      <c r="AH33" s="102"/>
      <c r="AI33" s="102">
        <f t="shared" si="0"/>
        <v>0</v>
      </c>
      <c r="AJ33" s="102">
        <f t="shared" si="1"/>
        <v>0</v>
      </c>
      <c r="AK33" s="102">
        <f t="shared" si="2"/>
        <v>0</v>
      </c>
      <c r="AL33" s="102">
        <f t="shared" si="3"/>
        <v>0</v>
      </c>
      <c r="AN33" s="97"/>
      <c r="AO33" s="97"/>
      <c r="AP33" s="97"/>
    </row>
    <row r="34" spans="1:42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102"/>
      <c r="AE34" s="102"/>
      <c r="AF34" s="102">
        <v>31</v>
      </c>
      <c r="AG34" s="102">
        <v>31</v>
      </c>
      <c r="AH34" s="102"/>
      <c r="AI34" s="102">
        <f t="shared" si="0"/>
        <v>0</v>
      </c>
      <c r="AJ34" s="102">
        <f t="shared" si="1"/>
        <v>0</v>
      </c>
      <c r="AK34" s="102">
        <f t="shared" si="2"/>
        <v>0</v>
      </c>
      <c r="AL34" s="102">
        <f t="shared" si="3"/>
        <v>0</v>
      </c>
      <c r="AN34" s="97"/>
      <c r="AO34" s="97"/>
      <c r="AP34" s="97"/>
    </row>
    <row r="35" spans="1:42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102"/>
      <c r="AE35" s="102"/>
      <c r="AF35" s="102"/>
      <c r="AG35" s="102">
        <v>32</v>
      </c>
      <c r="AH35" s="102"/>
      <c r="AI35" s="102">
        <f t="shared" si="0"/>
        <v>0</v>
      </c>
      <c r="AJ35" s="102">
        <f t="shared" si="1"/>
        <v>0</v>
      </c>
      <c r="AK35" s="102">
        <f t="shared" si="2"/>
        <v>0</v>
      </c>
      <c r="AL35" s="102">
        <f t="shared" si="3"/>
        <v>0</v>
      </c>
      <c r="AN35" s="97"/>
      <c r="AO35" s="97"/>
      <c r="AP35" s="97"/>
    </row>
    <row r="36" spans="1:42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102"/>
      <c r="AE36" s="102"/>
      <c r="AF36" s="102"/>
      <c r="AG36" s="102">
        <v>33</v>
      </c>
      <c r="AH36" s="102"/>
      <c r="AI36" s="102">
        <f t="shared" si="0"/>
        <v>0</v>
      </c>
      <c r="AJ36" s="102">
        <f t="shared" si="1"/>
        <v>0</v>
      </c>
      <c r="AK36" s="102">
        <f t="shared" si="2"/>
        <v>0</v>
      </c>
      <c r="AL36" s="102">
        <f t="shared" si="3"/>
        <v>0</v>
      </c>
      <c r="AN36" s="97"/>
      <c r="AO36" s="97"/>
      <c r="AP36" s="97"/>
    </row>
    <row r="37" spans="1:42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102"/>
      <c r="AE37" s="102"/>
      <c r="AF37" s="102"/>
      <c r="AG37" s="102">
        <v>34</v>
      </c>
      <c r="AH37" s="102"/>
      <c r="AI37" s="102">
        <f t="shared" si="0"/>
        <v>0</v>
      </c>
      <c r="AJ37" s="102">
        <f t="shared" si="1"/>
        <v>0</v>
      </c>
      <c r="AK37" s="102">
        <f t="shared" si="2"/>
        <v>0</v>
      </c>
      <c r="AL37" s="102">
        <f t="shared" si="3"/>
        <v>0</v>
      </c>
      <c r="AN37" s="97"/>
      <c r="AO37" s="97"/>
      <c r="AP37" s="97"/>
    </row>
    <row r="38" spans="1:42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102"/>
      <c r="AE38" s="102"/>
      <c r="AF38" s="102"/>
      <c r="AG38" s="102">
        <v>35</v>
      </c>
      <c r="AH38" s="102"/>
      <c r="AI38" s="102">
        <f t="shared" si="0"/>
        <v>0</v>
      </c>
      <c r="AJ38" s="102">
        <f t="shared" si="1"/>
        <v>0</v>
      </c>
      <c r="AK38" s="102">
        <f t="shared" si="2"/>
        <v>0</v>
      </c>
      <c r="AL38" s="102">
        <f t="shared" si="3"/>
        <v>0</v>
      </c>
      <c r="AN38" s="97"/>
      <c r="AO38" s="97"/>
      <c r="AP38" s="97"/>
    </row>
    <row r="39" spans="1:42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102"/>
      <c r="AE39" s="102"/>
      <c r="AF39" s="102"/>
      <c r="AG39" s="102">
        <v>36</v>
      </c>
      <c r="AH39" s="102"/>
      <c r="AI39" s="102">
        <f t="shared" si="0"/>
        <v>0</v>
      </c>
      <c r="AJ39" s="102">
        <f t="shared" si="1"/>
        <v>0</v>
      </c>
      <c r="AK39" s="102">
        <f t="shared" si="2"/>
        <v>0</v>
      </c>
      <c r="AL39" s="102">
        <f t="shared" si="3"/>
        <v>0</v>
      </c>
      <c r="AN39" s="97"/>
      <c r="AO39" s="97"/>
      <c r="AP39" s="97"/>
    </row>
    <row r="40" spans="1:42" s="96" customFormat="1" ht="19.2" customHeigh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102"/>
      <c r="AE40" s="102"/>
      <c r="AF40" s="102"/>
      <c r="AG40" s="102">
        <v>37</v>
      </c>
      <c r="AH40" s="102"/>
      <c r="AI40" s="102">
        <f t="shared" si="0"/>
        <v>0</v>
      </c>
      <c r="AJ40" s="102">
        <f t="shared" si="1"/>
        <v>0</v>
      </c>
      <c r="AK40" s="102">
        <f t="shared" si="2"/>
        <v>0</v>
      </c>
      <c r="AL40" s="102">
        <f t="shared" si="3"/>
        <v>0</v>
      </c>
      <c r="AN40" s="97"/>
      <c r="AO40" s="97"/>
      <c r="AP40" s="97"/>
    </row>
    <row r="41" spans="1:42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102"/>
      <c r="AE41" s="102"/>
      <c r="AF41" s="102"/>
      <c r="AG41" s="102">
        <v>38</v>
      </c>
      <c r="AH41" s="102"/>
      <c r="AI41" s="102"/>
      <c r="AJ41" s="102"/>
      <c r="AK41" s="102"/>
      <c r="AL41" s="102"/>
      <c r="AN41" s="97"/>
      <c r="AO41" s="97"/>
      <c r="AP41" s="97"/>
    </row>
    <row r="42" spans="1:42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102"/>
      <c r="AE42" s="102"/>
      <c r="AF42" s="102"/>
      <c r="AG42" s="102">
        <v>39</v>
      </c>
      <c r="AH42" s="102"/>
      <c r="AI42" s="102"/>
      <c r="AJ42" s="102"/>
      <c r="AK42" s="102"/>
      <c r="AL42" s="102"/>
      <c r="AN42" s="97"/>
      <c r="AO42" s="97"/>
      <c r="AP42" s="97"/>
    </row>
    <row r="43" spans="1:42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102"/>
      <c r="AE43" s="102"/>
      <c r="AF43" s="102"/>
      <c r="AG43" s="102">
        <v>40</v>
      </c>
      <c r="AH43" s="102"/>
      <c r="AI43" s="102"/>
      <c r="AJ43" s="102"/>
      <c r="AK43" s="102"/>
      <c r="AL43" s="102"/>
      <c r="AN43" s="97"/>
      <c r="AO43" s="97"/>
      <c r="AP43" s="97"/>
    </row>
    <row r="44" spans="1:42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102"/>
      <c r="AE44" s="102"/>
      <c r="AF44" s="102"/>
      <c r="AG44" s="102">
        <v>41</v>
      </c>
      <c r="AH44" s="102"/>
      <c r="AI44" s="102"/>
      <c r="AJ44" s="102"/>
      <c r="AK44" s="102"/>
      <c r="AL44" s="102"/>
      <c r="AN44" s="97"/>
      <c r="AO44" s="97"/>
      <c r="AP44" s="97"/>
    </row>
    <row r="45" spans="1:42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102"/>
      <c r="AE45" s="102"/>
      <c r="AF45" s="102"/>
      <c r="AG45" s="102">
        <v>42</v>
      </c>
      <c r="AH45" s="102"/>
      <c r="AI45" s="102"/>
      <c r="AJ45" s="102"/>
      <c r="AK45" s="102"/>
      <c r="AL45" s="102"/>
      <c r="AN45" s="97"/>
      <c r="AO45" s="97"/>
      <c r="AP45" s="97"/>
    </row>
    <row r="46" spans="1:42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102"/>
      <c r="AE46" s="102"/>
      <c r="AF46" s="102"/>
      <c r="AG46" s="102">
        <v>43</v>
      </c>
      <c r="AH46" s="102"/>
      <c r="AI46" s="102"/>
      <c r="AJ46" s="102"/>
      <c r="AK46" s="102"/>
      <c r="AL46" s="102"/>
      <c r="AN46" s="97"/>
      <c r="AO46" s="97"/>
      <c r="AP46" s="97"/>
    </row>
    <row r="47" spans="1:42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102"/>
      <c r="AE47" s="102"/>
      <c r="AF47" s="102"/>
      <c r="AG47" s="102">
        <v>44</v>
      </c>
      <c r="AH47" s="102"/>
      <c r="AI47" s="102"/>
      <c r="AJ47" s="102"/>
      <c r="AK47" s="102"/>
      <c r="AL47" s="102"/>
      <c r="AN47" s="97"/>
      <c r="AO47" s="97"/>
      <c r="AP47" s="97"/>
    </row>
    <row r="48" spans="1:42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102"/>
      <c r="AE48" s="102"/>
      <c r="AF48" s="102"/>
      <c r="AG48" s="102">
        <v>45</v>
      </c>
      <c r="AH48" s="102"/>
      <c r="AI48" s="102"/>
      <c r="AJ48" s="102"/>
      <c r="AK48" s="102"/>
      <c r="AL48" s="102"/>
      <c r="AN48" s="97"/>
      <c r="AO48" s="97"/>
      <c r="AP48" s="97"/>
    </row>
    <row r="49" spans="1:42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102"/>
      <c r="AE49" s="102"/>
      <c r="AF49" s="102"/>
      <c r="AG49" s="102">
        <v>46</v>
      </c>
      <c r="AH49" s="102"/>
      <c r="AI49" s="102"/>
      <c r="AJ49" s="102"/>
      <c r="AK49" s="102"/>
      <c r="AL49" s="102"/>
      <c r="AN49" s="97"/>
      <c r="AO49" s="97"/>
      <c r="AP49" s="97"/>
    </row>
    <row r="50" spans="1:42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102"/>
      <c r="AE50" s="102"/>
      <c r="AF50" s="102"/>
      <c r="AG50" s="102">
        <v>47</v>
      </c>
      <c r="AH50" s="102"/>
      <c r="AI50" s="102"/>
      <c r="AJ50" s="102"/>
      <c r="AK50" s="102"/>
      <c r="AL50" s="102"/>
      <c r="AN50" s="97"/>
      <c r="AO50" s="97"/>
      <c r="AP50" s="97"/>
    </row>
    <row r="51" spans="1:42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102"/>
      <c r="AE51" s="102"/>
      <c r="AF51" s="102"/>
      <c r="AG51" s="102">
        <v>48</v>
      </c>
      <c r="AH51" s="102"/>
      <c r="AI51" s="102"/>
      <c r="AJ51" s="102"/>
      <c r="AK51" s="102"/>
      <c r="AL51" s="102"/>
      <c r="AN51" s="97"/>
      <c r="AO51" s="97"/>
      <c r="AP51" s="97"/>
    </row>
    <row r="52" spans="1:42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102"/>
      <c r="AE52" s="102"/>
      <c r="AF52" s="102"/>
      <c r="AG52" s="102">
        <v>49</v>
      </c>
      <c r="AH52" s="102"/>
      <c r="AI52" s="102"/>
      <c r="AJ52" s="102"/>
      <c r="AK52" s="102"/>
      <c r="AL52" s="102"/>
      <c r="AN52" s="97"/>
      <c r="AO52" s="97"/>
      <c r="AP52" s="97"/>
    </row>
    <row r="53" spans="1:42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102"/>
      <c r="AE53" s="102"/>
      <c r="AF53" s="102"/>
      <c r="AG53" s="102">
        <v>50</v>
      </c>
      <c r="AH53" s="102"/>
      <c r="AI53" s="102"/>
      <c r="AJ53" s="102"/>
      <c r="AK53" s="102"/>
      <c r="AL53" s="102"/>
      <c r="AN53" s="97"/>
      <c r="AO53" s="97"/>
      <c r="AP53" s="97"/>
    </row>
    <row r="54" spans="1:42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102"/>
      <c r="AE54" s="102"/>
      <c r="AF54" s="102"/>
      <c r="AG54" s="102">
        <v>51</v>
      </c>
      <c r="AH54" s="102"/>
      <c r="AI54" s="102"/>
      <c r="AJ54" s="102"/>
      <c r="AK54" s="102"/>
      <c r="AL54" s="102"/>
      <c r="AN54" s="97"/>
      <c r="AO54" s="97"/>
      <c r="AP54" s="97"/>
    </row>
    <row r="55" spans="1:42" x14ac:dyDescent="0.7">
      <c r="AG55" s="100">
        <v>52</v>
      </c>
    </row>
    <row r="56" spans="1:42" x14ac:dyDescent="0.7">
      <c r="AG56" s="100">
        <v>53</v>
      </c>
    </row>
    <row r="57" spans="1:42" x14ac:dyDescent="0.7">
      <c r="AG57" s="100">
        <v>54</v>
      </c>
    </row>
    <row r="58" spans="1:42" x14ac:dyDescent="0.7">
      <c r="AG58" s="100">
        <v>55</v>
      </c>
    </row>
    <row r="59" spans="1:42" x14ac:dyDescent="0.7">
      <c r="AG59" s="100">
        <v>56</v>
      </c>
    </row>
    <row r="60" spans="1:42" x14ac:dyDescent="0.7">
      <c r="AG60" s="100">
        <v>57</v>
      </c>
    </row>
    <row r="61" spans="1:42" x14ac:dyDescent="0.7">
      <c r="AG61" s="100">
        <v>58</v>
      </c>
    </row>
    <row r="62" spans="1:42" x14ac:dyDescent="0.7">
      <c r="AG62" s="100">
        <v>59</v>
      </c>
    </row>
    <row r="63" spans="1:42" x14ac:dyDescent="0.7">
      <c r="AG63" s="100">
        <v>60</v>
      </c>
    </row>
    <row r="64" spans="1:42" x14ac:dyDescent="0.7">
      <c r="AG64" s="100">
        <v>61</v>
      </c>
    </row>
    <row r="65" spans="33:33" x14ac:dyDescent="0.7">
      <c r="AG65" s="100">
        <v>62</v>
      </c>
    </row>
    <row r="66" spans="33:33" x14ac:dyDescent="0.7">
      <c r="AG66" s="100">
        <v>63</v>
      </c>
    </row>
    <row r="67" spans="33:33" x14ac:dyDescent="0.7">
      <c r="AG67" s="100">
        <v>64</v>
      </c>
    </row>
    <row r="68" spans="33:33" x14ac:dyDescent="0.7">
      <c r="AG68" s="100">
        <v>65</v>
      </c>
    </row>
    <row r="69" spans="33:33" x14ac:dyDescent="0.7">
      <c r="AG69" s="100">
        <v>66</v>
      </c>
    </row>
    <row r="70" spans="33:33" x14ac:dyDescent="0.7">
      <c r="AG70" s="100">
        <v>67</v>
      </c>
    </row>
    <row r="71" spans="33:33" x14ac:dyDescent="0.7">
      <c r="AG71" s="100">
        <v>68</v>
      </c>
    </row>
    <row r="72" spans="33:33" x14ac:dyDescent="0.7">
      <c r="AG72" s="100">
        <v>69</v>
      </c>
    </row>
    <row r="73" spans="33:33" x14ac:dyDescent="0.7">
      <c r="AG73" s="100">
        <v>70</v>
      </c>
    </row>
    <row r="74" spans="33:33" x14ac:dyDescent="0.7">
      <c r="AG74" s="100">
        <v>71</v>
      </c>
    </row>
    <row r="75" spans="33:33" x14ac:dyDescent="0.7">
      <c r="AG75" s="100">
        <v>72</v>
      </c>
    </row>
    <row r="76" spans="33:33" x14ac:dyDescent="0.7">
      <c r="AG76" s="100">
        <v>73</v>
      </c>
    </row>
    <row r="77" spans="33:33" x14ac:dyDescent="0.7">
      <c r="AG77" s="100">
        <v>74</v>
      </c>
    </row>
    <row r="78" spans="33:33" x14ac:dyDescent="0.7">
      <c r="AG78" s="100">
        <v>75</v>
      </c>
    </row>
    <row r="79" spans="33:33" x14ac:dyDescent="0.7">
      <c r="AG79" s="100">
        <v>76</v>
      </c>
    </row>
    <row r="80" spans="33:33" x14ac:dyDescent="0.7">
      <c r="AG80" s="100">
        <v>77</v>
      </c>
    </row>
    <row r="81" spans="33:33" x14ac:dyDescent="0.7">
      <c r="AG81" s="100">
        <v>78</v>
      </c>
    </row>
    <row r="82" spans="33:33" x14ac:dyDescent="0.7">
      <c r="AG82" s="100">
        <v>79</v>
      </c>
    </row>
    <row r="83" spans="33:33" x14ac:dyDescent="0.7">
      <c r="AG83" s="100">
        <v>80</v>
      </c>
    </row>
    <row r="84" spans="33:33" x14ac:dyDescent="0.7">
      <c r="AG84" s="100">
        <v>81</v>
      </c>
    </row>
    <row r="85" spans="33:33" x14ac:dyDescent="0.7">
      <c r="AG85" s="100">
        <v>82</v>
      </c>
    </row>
    <row r="86" spans="33:33" x14ac:dyDescent="0.7">
      <c r="AG86" s="100">
        <v>83</v>
      </c>
    </row>
    <row r="87" spans="33:33" x14ac:dyDescent="0.7">
      <c r="AG87" s="100">
        <v>84</v>
      </c>
    </row>
    <row r="88" spans="33:33" x14ac:dyDescent="0.7">
      <c r="AG88" s="100">
        <v>85</v>
      </c>
    </row>
    <row r="89" spans="33:33" x14ac:dyDescent="0.7">
      <c r="AG89" s="100">
        <v>86</v>
      </c>
    </row>
    <row r="90" spans="33:33" x14ac:dyDescent="0.7">
      <c r="AG90" s="100">
        <v>87</v>
      </c>
    </row>
    <row r="91" spans="33:33" x14ac:dyDescent="0.7">
      <c r="AG91" s="100">
        <v>88</v>
      </c>
    </row>
    <row r="92" spans="33:33" x14ac:dyDescent="0.7">
      <c r="AG92" s="100">
        <v>89</v>
      </c>
    </row>
    <row r="93" spans="33:33" x14ac:dyDescent="0.7">
      <c r="AG93" s="100">
        <v>90</v>
      </c>
    </row>
    <row r="94" spans="33:33" x14ac:dyDescent="0.7">
      <c r="AG94" s="100">
        <v>91</v>
      </c>
    </row>
    <row r="95" spans="33:33" x14ac:dyDescent="0.7">
      <c r="AG95" s="100">
        <v>92</v>
      </c>
    </row>
    <row r="96" spans="33:33" x14ac:dyDescent="0.7">
      <c r="AG96" s="100">
        <v>93</v>
      </c>
    </row>
    <row r="97" spans="33:33" x14ac:dyDescent="0.7">
      <c r="AG97" s="100">
        <v>94</v>
      </c>
    </row>
    <row r="98" spans="33:33" x14ac:dyDescent="0.7">
      <c r="AG98" s="100">
        <v>95</v>
      </c>
    </row>
    <row r="99" spans="33:33" x14ac:dyDescent="0.7">
      <c r="AG99" s="100">
        <v>96</v>
      </c>
    </row>
    <row r="100" spans="33:33" x14ac:dyDescent="0.7">
      <c r="AG100" s="100">
        <v>97</v>
      </c>
    </row>
    <row r="101" spans="33:33" x14ac:dyDescent="0.7">
      <c r="AG101" s="100">
        <v>98</v>
      </c>
    </row>
    <row r="102" spans="33:33" x14ac:dyDescent="0.7">
      <c r="AG102" s="100">
        <v>99</v>
      </c>
    </row>
    <row r="103" spans="33:33" x14ac:dyDescent="0.7">
      <c r="AG103" s="100">
        <v>100</v>
      </c>
    </row>
    <row r="104" spans="33:33" x14ac:dyDescent="0.7">
      <c r="AG104" s="100">
        <v>101</v>
      </c>
    </row>
    <row r="105" spans="33:33" x14ac:dyDescent="0.7">
      <c r="AG105" s="100">
        <v>102</v>
      </c>
    </row>
    <row r="106" spans="33:33" x14ac:dyDescent="0.7">
      <c r="AG106" s="100">
        <v>103</v>
      </c>
    </row>
    <row r="107" spans="33:33" x14ac:dyDescent="0.7">
      <c r="AG107" s="100">
        <v>104</v>
      </c>
    </row>
    <row r="108" spans="33:33" x14ac:dyDescent="0.7">
      <c r="AG108" s="100">
        <v>105</v>
      </c>
    </row>
    <row r="109" spans="33:33" x14ac:dyDescent="0.7">
      <c r="AG109" s="100">
        <v>106</v>
      </c>
    </row>
    <row r="110" spans="33:33" x14ac:dyDescent="0.7">
      <c r="AG110" s="100">
        <v>107</v>
      </c>
    </row>
    <row r="111" spans="33:33" x14ac:dyDescent="0.7">
      <c r="AG111" s="100">
        <v>108</v>
      </c>
    </row>
    <row r="112" spans="33:33" x14ac:dyDescent="0.7">
      <c r="AG112" s="100">
        <v>109</v>
      </c>
    </row>
    <row r="113" spans="33:33" x14ac:dyDescent="0.7">
      <c r="AG113" s="100">
        <v>110</v>
      </c>
    </row>
    <row r="114" spans="33:33" x14ac:dyDescent="0.7">
      <c r="AG114" s="100">
        <v>111</v>
      </c>
    </row>
    <row r="115" spans="33:33" x14ac:dyDescent="0.7">
      <c r="AG115" s="100">
        <v>112</v>
      </c>
    </row>
    <row r="116" spans="33:33" x14ac:dyDescent="0.7">
      <c r="AG116" s="100">
        <v>113</v>
      </c>
    </row>
    <row r="117" spans="33:33" x14ac:dyDescent="0.7">
      <c r="AG117" s="100">
        <v>114</v>
      </c>
    </row>
    <row r="118" spans="33:33" x14ac:dyDescent="0.7">
      <c r="AG118" s="100">
        <v>115</v>
      </c>
    </row>
    <row r="119" spans="33:33" x14ac:dyDescent="0.7">
      <c r="AG119" s="100">
        <v>116</v>
      </c>
    </row>
    <row r="120" spans="33:33" x14ac:dyDescent="0.7">
      <c r="AG120" s="100">
        <v>117</v>
      </c>
    </row>
    <row r="121" spans="33:33" x14ac:dyDescent="0.7">
      <c r="AG121" s="100">
        <v>118</v>
      </c>
    </row>
    <row r="122" spans="33:33" x14ac:dyDescent="0.7">
      <c r="AG122" s="100">
        <v>119</v>
      </c>
    </row>
    <row r="123" spans="33:33" x14ac:dyDescent="0.7">
      <c r="AG123" s="100">
        <v>120</v>
      </c>
    </row>
    <row r="124" spans="33:33" x14ac:dyDescent="0.7">
      <c r="AG124" s="100">
        <v>121</v>
      </c>
    </row>
    <row r="125" spans="33:33" x14ac:dyDescent="0.7">
      <c r="AG125" s="100">
        <v>122</v>
      </c>
    </row>
    <row r="126" spans="33:33" x14ac:dyDescent="0.7">
      <c r="AG126" s="100">
        <v>123</v>
      </c>
    </row>
    <row r="127" spans="33:33" x14ac:dyDescent="0.7">
      <c r="AG127" s="100">
        <v>124</v>
      </c>
    </row>
    <row r="128" spans="33:33" x14ac:dyDescent="0.7">
      <c r="AG128" s="100">
        <v>125</v>
      </c>
    </row>
    <row r="129" spans="33:33" x14ac:dyDescent="0.7">
      <c r="AG129" s="100">
        <v>126</v>
      </c>
    </row>
    <row r="130" spans="33:33" x14ac:dyDescent="0.7">
      <c r="AG130" s="100">
        <v>127</v>
      </c>
    </row>
    <row r="131" spans="33:33" x14ac:dyDescent="0.7">
      <c r="AG131" s="100">
        <v>128</v>
      </c>
    </row>
    <row r="132" spans="33:33" x14ac:dyDescent="0.7">
      <c r="AG132" s="100">
        <v>129</v>
      </c>
    </row>
    <row r="133" spans="33:33" x14ac:dyDescent="0.7">
      <c r="AG133" s="100">
        <v>130</v>
      </c>
    </row>
    <row r="134" spans="33:33" x14ac:dyDescent="0.7">
      <c r="AG134" s="100">
        <v>131</v>
      </c>
    </row>
    <row r="135" spans="33:33" x14ac:dyDescent="0.7">
      <c r="AG135" s="100">
        <v>132</v>
      </c>
    </row>
    <row r="136" spans="33:33" x14ac:dyDescent="0.7">
      <c r="AG136" s="100">
        <v>133</v>
      </c>
    </row>
    <row r="137" spans="33:33" x14ac:dyDescent="0.7">
      <c r="AG137" s="100">
        <v>134</v>
      </c>
    </row>
    <row r="138" spans="33:33" x14ac:dyDescent="0.7">
      <c r="AG138" s="100">
        <v>135</v>
      </c>
    </row>
    <row r="139" spans="33:33" x14ac:dyDescent="0.7">
      <c r="AG139" s="100">
        <v>136</v>
      </c>
    </row>
    <row r="140" spans="33:33" x14ac:dyDescent="0.7">
      <c r="AG140" s="100">
        <v>137</v>
      </c>
    </row>
    <row r="141" spans="33:33" x14ac:dyDescent="0.7">
      <c r="AG141" s="100">
        <v>138</v>
      </c>
    </row>
    <row r="142" spans="33:33" x14ac:dyDescent="0.7">
      <c r="AG142" s="100">
        <v>139</v>
      </c>
    </row>
    <row r="143" spans="33:33" x14ac:dyDescent="0.7">
      <c r="AG143" s="100">
        <v>140</v>
      </c>
    </row>
    <row r="144" spans="33:33" x14ac:dyDescent="0.7">
      <c r="AG144" s="100">
        <v>141</v>
      </c>
    </row>
    <row r="145" spans="33:33" x14ac:dyDescent="0.7">
      <c r="AG145" s="100">
        <v>142</v>
      </c>
    </row>
    <row r="146" spans="33:33" x14ac:dyDescent="0.7">
      <c r="AG146" s="100">
        <v>143</v>
      </c>
    </row>
    <row r="147" spans="33:33" x14ac:dyDescent="0.7">
      <c r="AG147" s="100">
        <v>144</v>
      </c>
    </row>
    <row r="148" spans="33:33" x14ac:dyDescent="0.7">
      <c r="AG148" s="100">
        <v>145</v>
      </c>
    </row>
    <row r="149" spans="33:33" x14ac:dyDescent="0.7">
      <c r="AG149" s="100">
        <v>146</v>
      </c>
    </row>
    <row r="150" spans="33:33" x14ac:dyDescent="0.7">
      <c r="AG150" s="100">
        <v>147</v>
      </c>
    </row>
    <row r="151" spans="33:33" x14ac:dyDescent="0.7">
      <c r="AG151" s="100">
        <v>148</v>
      </c>
    </row>
    <row r="152" spans="33:33" x14ac:dyDescent="0.7">
      <c r="AG152" s="100">
        <v>149</v>
      </c>
    </row>
    <row r="153" spans="33:33" x14ac:dyDescent="0.7">
      <c r="AG153" s="100">
        <v>150</v>
      </c>
    </row>
    <row r="154" spans="33:33" x14ac:dyDescent="0.7">
      <c r="AG154" s="100">
        <v>151</v>
      </c>
    </row>
    <row r="155" spans="33:33" x14ac:dyDescent="0.7">
      <c r="AG155" s="100">
        <v>152</v>
      </c>
    </row>
    <row r="156" spans="33:33" x14ac:dyDescent="0.7">
      <c r="AG156" s="100">
        <v>153</v>
      </c>
    </row>
    <row r="157" spans="33:33" x14ac:dyDescent="0.7">
      <c r="AG157" s="100">
        <v>154</v>
      </c>
    </row>
    <row r="158" spans="33:33" x14ac:dyDescent="0.7">
      <c r="AG158" s="100">
        <v>155</v>
      </c>
    </row>
    <row r="159" spans="33:33" x14ac:dyDescent="0.7">
      <c r="AG159" s="100">
        <v>156</v>
      </c>
    </row>
    <row r="160" spans="33:33" x14ac:dyDescent="0.7">
      <c r="AG160" s="100">
        <v>157</v>
      </c>
    </row>
    <row r="161" spans="33:33" x14ac:dyDescent="0.7">
      <c r="AG161" s="100">
        <v>158</v>
      </c>
    </row>
    <row r="162" spans="33:33" x14ac:dyDescent="0.7">
      <c r="AG162" s="100">
        <v>159</v>
      </c>
    </row>
    <row r="163" spans="33:33" x14ac:dyDescent="0.7">
      <c r="AG163" s="100">
        <v>160</v>
      </c>
    </row>
    <row r="164" spans="33:33" x14ac:dyDescent="0.7">
      <c r="AG164" s="100">
        <v>161</v>
      </c>
    </row>
    <row r="165" spans="33:33" x14ac:dyDescent="0.7">
      <c r="AG165" s="100">
        <v>162</v>
      </c>
    </row>
    <row r="166" spans="33:33" x14ac:dyDescent="0.7">
      <c r="AG166" s="100">
        <v>163</v>
      </c>
    </row>
    <row r="167" spans="33:33" x14ac:dyDescent="0.7">
      <c r="AG167" s="100">
        <v>164</v>
      </c>
    </row>
    <row r="168" spans="33:33" x14ac:dyDescent="0.7">
      <c r="AG168" s="100">
        <v>165</v>
      </c>
    </row>
    <row r="169" spans="33:33" x14ac:dyDescent="0.7">
      <c r="AG169" s="100">
        <v>166</v>
      </c>
    </row>
    <row r="170" spans="33:33" x14ac:dyDescent="0.7">
      <c r="AG170" s="100">
        <v>167</v>
      </c>
    </row>
    <row r="171" spans="33:33" x14ac:dyDescent="0.7">
      <c r="AG171" s="100">
        <v>168</v>
      </c>
    </row>
    <row r="172" spans="33:33" x14ac:dyDescent="0.7">
      <c r="AG172" s="100">
        <v>169</v>
      </c>
    </row>
    <row r="173" spans="33:33" x14ac:dyDescent="0.7">
      <c r="AG173" s="100">
        <v>170</v>
      </c>
    </row>
    <row r="174" spans="33:33" x14ac:dyDescent="0.7">
      <c r="AG174" s="100">
        <v>171</v>
      </c>
    </row>
    <row r="175" spans="33:33" x14ac:dyDescent="0.7">
      <c r="AG175" s="100">
        <v>172</v>
      </c>
    </row>
    <row r="176" spans="33:33" x14ac:dyDescent="0.7">
      <c r="AG176" s="100">
        <v>173</v>
      </c>
    </row>
    <row r="177" spans="33:33" x14ac:dyDescent="0.7">
      <c r="AG177" s="100">
        <v>174</v>
      </c>
    </row>
    <row r="178" spans="33:33" x14ac:dyDescent="0.7">
      <c r="AG178" s="100">
        <v>175</v>
      </c>
    </row>
    <row r="179" spans="33:33" x14ac:dyDescent="0.7">
      <c r="AG179" s="100">
        <v>176</v>
      </c>
    </row>
    <row r="180" spans="33:33" x14ac:dyDescent="0.7">
      <c r="AG180" s="100">
        <v>177</v>
      </c>
    </row>
    <row r="181" spans="33:33" x14ac:dyDescent="0.7">
      <c r="AG181" s="100">
        <v>178</v>
      </c>
    </row>
    <row r="182" spans="33:33" x14ac:dyDescent="0.7">
      <c r="AG182" s="100">
        <v>179</v>
      </c>
    </row>
    <row r="183" spans="33:33" x14ac:dyDescent="0.7">
      <c r="AG183" s="100">
        <v>180</v>
      </c>
    </row>
    <row r="184" spans="33:33" x14ac:dyDescent="0.7">
      <c r="AG184" s="100">
        <v>181</v>
      </c>
    </row>
    <row r="185" spans="33:33" x14ac:dyDescent="0.7">
      <c r="AG185" s="100">
        <v>182</v>
      </c>
    </row>
    <row r="186" spans="33:33" x14ac:dyDescent="0.7">
      <c r="AG186" s="100">
        <v>183</v>
      </c>
    </row>
    <row r="187" spans="33:33" x14ac:dyDescent="0.7">
      <c r="AG187" s="100">
        <v>184</v>
      </c>
    </row>
    <row r="188" spans="33:33" x14ac:dyDescent="0.7">
      <c r="AG188" s="100">
        <v>185</v>
      </c>
    </row>
    <row r="189" spans="33:33" x14ac:dyDescent="0.7">
      <c r="AG189" s="100">
        <v>186</v>
      </c>
    </row>
    <row r="190" spans="33:33" x14ac:dyDescent="0.7">
      <c r="AG190" s="100">
        <v>187</v>
      </c>
    </row>
    <row r="191" spans="33:33" x14ac:dyDescent="0.7">
      <c r="AG191" s="100">
        <v>188</v>
      </c>
    </row>
    <row r="192" spans="33:33" x14ac:dyDescent="0.7">
      <c r="AG192" s="100">
        <v>189</v>
      </c>
    </row>
    <row r="193" spans="33:33" x14ac:dyDescent="0.7">
      <c r="AG193" s="100">
        <v>190</v>
      </c>
    </row>
    <row r="194" spans="33:33" x14ac:dyDescent="0.7">
      <c r="AG194" s="100">
        <v>191</v>
      </c>
    </row>
    <row r="195" spans="33:33" x14ac:dyDescent="0.7">
      <c r="AG195" s="100">
        <v>192</v>
      </c>
    </row>
    <row r="196" spans="33:33" x14ac:dyDescent="0.7">
      <c r="AG196" s="100">
        <v>193</v>
      </c>
    </row>
    <row r="197" spans="33:33" x14ac:dyDescent="0.7">
      <c r="AG197" s="100">
        <v>194</v>
      </c>
    </row>
    <row r="198" spans="33:33" x14ac:dyDescent="0.7">
      <c r="AG198" s="100">
        <v>195</v>
      </c>
    </row>
    <row r="199" spans="33:33" x14ac:dyDescent="0.7">
      <c r="AG199" s="100">
        <v>196</v>
      </c>
    </row>
    <row r="200" spans="33:33" x14ac:dyDescent="0.7">
      <c r="AG200" s="100">
        <v>197</v>
      </c>
    </row>
    <row r="201" spans="33:33" x14ac:dyDescent="0.7">
      <c r="AG201" s="100">
        <v>198</v>
      </c>
    </row>
    <row r="202" spans="33:33" x14ac:dyDescent="0.7">
      <c r="AG202" s="100">
        <v>199</v>
      </c>
    </row>
    <row r="203" spans="33:33" x14ac:dyDescent="0.7">
      <c r="AG203" s="100">
        <v>200</v>
      </c>
    </row>
    <row r="204" spans="33:33" x14ac:dyDescent="0.7">
      <c r="AG204" s="100">
        <v>201</v>
      </c>
    </row>
    <row r="205" spans="33:33" x14ac:dyDescent="0.7">
      <c r="AG205" s="100">
        <v>202</v>
      </c>
    </row>
    <row r="206" spans="33:33" x14ac:dyDescent="0.7">
      <c r="AG206" s="100">
        <v>203</v>
      </c>
    </row>
    <row r="207" spans="33:33" x14ac:dyDescent="0.7">
      <c r="AG207" s="100">
        <v>204</v>
      </c>
    </row>
    <row r="208" spans="33:33" x14ac:dyDescent="0.7">
      <c r="AG208" s="100">
        <v>205</v>
      </c>
    </row>
    <row r="209" spans="33:33" x14ac:dyDescent="0.7">
      <c r="AG209" s="100">
        <v>206</v>
      </c>
    </row>
    <row r="210" spans="33:33" x14ac:dyDescent="0.7">
      <c r="AG210" s="100">
        <v>207</v>
      </c>
    </row>
    <row r="211" spans="33:33" x14ac:dyDescent="0.7">
      <c r="AG211" s="100">
        <v>208</v>
      </c>
    </row>
    <row r="212" spans="33:33" x14ac:dyDescent="0.7">
      <c r="AG212" s="100">
        <v>209</v>
      </c>
    </row>
    <row r="213" spans="33:33" x14ac:dyDescent="0.7">
      <c r="AG213" s="100">
        <v>210</v>
      </c>
    </row>
    <row r="214" spans="33:33" x14ac:dyDescent="0.7">
      <c r="AG214" s="100">
        <v>211</v>
      </c>
    </row>
    <row r="215" spans="33:33" x14ac:dyDescent="0.7">
      <c r="AG215" s="100">
        <v>212</v>
      </c>
    </row>
    <row r="216" spans="33:33" x14ac:dyDescent="0.7">
      <c r="AG216" s="100">
        <v>213</v>
      </c>
    </row>
    <row r="217" spans="33:33" x14ac:dyDescent="0.7">
      <c r="AG217" s="100">
        <v>214</v>
      </c>
    </row>
    <row r="218" spans="33:33" x14ac:dyDescent="0.7">
      <c r="AG218" s="100">
        <v>215</v>
      </c>
    </row>
  </sheetData>
  <sheetProtection algorithmName="SHA-512" hashValue="zEZNy0lTGvtQIV4L0BSn7Z/6+CsR65cmtTRGyn40RDmYeywOOBaq4r3QbZODMhD2ZXvBP6kfxpcUt7Nw0kG74g==" saltValue="Z0EaPvh9/9VqIxJ9BdClww==" spinCount="100000" sheet="1" objects="1" scenarios="1"/>
  <protectedRanges>
    <protectedRange sqref="G4:AC40" name="ช่วง1"/>
  </protectedRanges>
  <mergeCells count="6">
    <mergeCell ref="B2:E2"/>
    <mergeCell ref="A3:A7"/>
    <mergeCell ref="B3:B7"/>
    <mergeCell ref="C3:E7"/>
    <mergeCell ref="F3:AC3"/>
    <mergeCell ref="V2:W2"/>
  </mergeCells>
  <dataValidations count="6">
    <dataValidation type="list" allowBlank="1" showInputMessage="1" showErrorMessage="1" sqref="G7" xr:uid="{49FF2F65-83ED-4475-ACEE-674CF3BD78C9}">
      <formula1>$AG$4:$AG$219</formula1>
    </dataValidation>
    <dataValidation type="list" allowBlank="1" showInputMessage="1" showErrorMessage="1" sqref="G8:AC37" xr:uid="{8024881F-A66D-4192-A7B6-601D8727CE11}">
      <formula1>$AH$4:$AH$8</formula1>
    </dataValidation>
    <dataValidation type="list" allowBlank="1" showInputMessage="1" showErrorMessage="1" sqref="H7:AC7" xr:uid="{351B90AC-7BCF-4F7D-8553-2E0FBB717EDA}">
      <formula1>$AG$4:$AG$63</formula1>
    </dataValidation>
    <dataValidation type="list" allowBlank="1" showInputMessage="1" showErrorMessage="1" sqref="G6:AC6" xr:uid="{FD27B6B8-7246-4789-84F3-1585C41F1CE0}">
      <formula1>$AF$4:$AF$34</formula1>
    </dataValidation>
    <dataValidation type="list" allowBlank="1" showInputMessage="1" showErrorMessage="1" sqref="G5:AC5" xr:uid="{527C1311-6FDB-467B-A0E6-146EA5B337DA}">
      <formula1>$AE$4:$AE$10</formula1>
    </dataValidation>
    <dataValidation type="list" allowBlank="1" showInputMessage="1" showErrorMessage="1" sqref="G4:AC4" xr:uid="{DDE4C159-5FBC-400C-BD45-FE5027E70097}">
      <formula1>$AD$4:$AD$15</formula1>
    </dataValidation>
  </dataValidations>
  <pageMargins left="0.64" right="0.12" top="0.44" bottom="0.38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D38F0E-32EB-4534-A221-F2A8E495FC44}">
  <sheetPr codeName="Sheet20">
    <tabColor theme="4" tint="0.39997558519241921"/>
  </sheetPr>
  <dimension ref="A1:AP218"/>
  <sheetViews>
    <sheetView zoomScaleNormal="100" workbookViewId="0">
      <selection activeCell="G4" sqref="G4:AC7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9" width="2.5" style="93" customWidth="1"/>
    <col min="30" max="32" width="5.69921875" style="100" customWidth="1"/>
    <col min="33" max="33" width="5.8984375" style="100" customWidth="1"/>
    <col min="34" max="34" width="5.09765625" style="100" customWidth="1"/>
    <col min="35" max="35" width="8.5" style="100" customWidth="1"/>
    <col min="36" max="36" width="5.69921875" style="100" customWidth="1"/>
    <col min="37" max="37" width="6.296875" style="100" customWidth="1"/>
    <col min="38" max="38" width="6.59765625" style="100" customWidth="1"/>
    <col min="39" max="39" width="8.796875" style="100"/>
    <col min="40" max="42" width="8.796875" style="95"/>
    <col min="43" max="16384" width="8.796875" style="94"/>
  </cols>
  <sheetData>
    <row r="1" spans="1:42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0"/>
      <c r="V1" s="63" t="s">
        <v>200</v>
      </c>
      <c r="W1" s="68"/>
      <c r="X1" s="68"/>
      <c r="Y1" s="68">
        <f>ข้อมูลพื้นฐาน!B9</f>
        <v>0</v>
      </c>
      <c r="Z1" s="68"/>
      <c r="AA1" s="68"/>
      <c r="AB1" s="60"/>
      <c r="AC1" s="68"/>
    </row>
    <row r="2" spans="1:42" x14ac:dyDescent="0.7">
      <c r="A2" s="84" t="s">
        <v>97</v>
      </c>
      <c r="B2" s="231">
        <f>ข้อมูลพื้นฐาน!B11</f>
        <v>0</v>
      </c>
      <c r="C2" s="231"/>
      <c r="D2" s="231"/>
      <c r="E2" s="231"/>
      <c r="F2" s="123"/>
      <c r="G2" s="124"/>
      <c r="H2" s="124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4" t="s">
        <v>199</v>
      </c>
      <c r="T2" s="62"/>
      <c r="U2" s="62"/>
      <c r="V2" s="249">
        <f>ข้อมูลพื้นฐาน!B13</f>
        <v>0</v>
      </c>
      <c r="W2" s="249"/>
      <c r="X2" s="63"/>
      <c r="Y2" s="63" t="s">
        <v>192</v>
      </c>
      <c r="Z2" s="68"/>
      <c r="AA2" s="68"/>
      <c r="AB2" s="68"/>
      <c r="AC2" s="68"/>
    </row>
    <row r="3" spans="1:42" x14ac:dyDescent="0.7">
      <c r="A3" s="232" t="s">
        <v>64</v>
      </c>
      <c r="B3" s="235" t="s">
        <v>72</v>
      </c>
      <c r="C3" s="238" t="s">
        <v>71</v>
      </c>
      <c r="D3" s="239"/>
      <c r="E3" s="240"/>
      <c r="F3" s="247" t="s">
        <v>194</v>
      </c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48"/>
      <c r="Z3" s="248"/>
      <c r="AA3" s="248"/>
      <c r="AB3" s="248"/>
      <c r="AC3" s="248"/>
    </row>
    <row r="4" spans="1:42" ht="21" customHeight="1" x14ac:dyDescent="0.7">
      <c r="A4" s="233"/>
      <c r="B4" s="236"/>
      <c r="C4" s="241"/>
      <c r="D4" s="242"/>
      <c r="E4" s="243"/>
      <c r="F4" s="127" t="s">
        <v>73</v>
      </c>
      <c r="G4" s="189" t="s">
        <v>77</v>
      </c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89"/>
      <c r="AB4" s="189"/>
      <c r="AC4" s="189"/>
      <c r="AD4" s="100" t="s">
        <v>77</v>
      </c>
      <c r="AE4" s="100" t="s">
        <v>180</v>
      </c>
      <c r="AF4" s="100">
        <v>1</v>
      </c>
      <c r="AG4" s="100">
        <v>1</v>
      </c>
      <c r="AH4" s="100" t="s">
        <v>89</v>
      </c>
    </row>
    <row r="5" spans="1:42" ht="21" customHeight="1" x14ac:dyDescent="0.7">
      <c r="A5" s="233"/>
      <c r="B5" s="236"/>
      <c r="C5" s="241"/>
      <c r="D5" s="242"/>
      <c r="E5" s="243"/>
      <c r="F5" s="127" t="s">
        <v>76</v>
      </c>
      <c r="G5" s="190" t="s">
        <v>180</v>
      </c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00" t="s">
        <v>78</v>
      </c>
      <c r="AE5" s="100" t="s">
        <v>181</v>
      </c>
      <c r="AF5" s="100">
        <v>2</v>
      </c>
      <c r="AG5" s="100">
        <v>2</v>
      </c>
      <c r="AH5" s="100" t="s">
        <v>90</v>
      </c>
    </row>
    <row r="6" spans="1:42" ht="21" customHeight="1" x14ac:dyDescent="0.7">
      <c r="A6" s="233"/>
      <c r="B6" s="236"/>
      <c r="C6" s="241"/>
      <c r="D6" s="242"/>
      <c r="E6" s="243"/>
      <c r="F6" s="127" t="s">
        <v>74</v>
      </c>
      <c r="G6" s="189"/>
      <c r="H6" s="189"/>
      <c r="I6" s="189"/>
      <c r="J6" s="189"/>
      <c r="K6" s="189"/>
      <c r="L6" s="189"/>
      <c r="M6" s="189"/>
      <c r="N6" s="189"/>
      <c r="O6" s="189"/>
      <c r="P6" s="189"/>
      <c r="Q6" s="189"/>
      <c r="R6" s="189"/>
      <c r="S6" s="189"/>
      <c r="T6" s="189"/>
      <c r="U6" s="189"/>
      <c r="V6" s="189"/>
      <c r="W6" s="189"/>
      <c r="X6" s="189"/>
      <c r="Y6" s="189"/>
      <c r="Z6" s="189"/>
      <c r="AA6" s="189"/>
      <c r="AB6" s="189"/>
      <c r="AC6" s="189"/>
      <c r="AD6" s="100" t="s">
        <v>79</v>
      </c>
      <c r="AE6" s="100" t="s">
        <v>182</v>
      </c>
      <c r="AF6" s="100">
        <v>3</v>
      </c>
      <c r="AG6" s="100">
        <v>3</v>
      </c>
      <c r="AH6" s="100" t="s">
        <v>91</v>
      </c>
    </row>
    <row r="7" spans="1:42" ht="21" customHeight="1" x14ac:dyDescent="0.7">
      <c r="A7" s="234"/>
      <c r="B7" s="237"/>
      <c r="C7" s="244"/>
      <c r="D7" s="245"/>
      <c r="E7" s="246"/>
      <c r="F7" s="128" t="s">
        <v>75</v>
      </c>
      <c r="G7" s="191">
        <v>24</v>
      </c>
      <c r="H7" s="191">
        <v>25</v>
      </c>
      <c r="I7" s="191">
        <v>26</v>
      </c>
      <c r="J7" s="191">
        <v>27</v>
      </c>
      <c r="K7" s="191">
        <v>28</v>
      </c>
      <c r="L7" s="191">
        <v>29</v>
      </c>
      <c r="M7" s="191">
        <v>30</v>
      </c>
      <c r="N7" s="191">
        <v>31</v>
      </c>
      <c r="O7" s="191">
        <v>32</v>
      </c>
      <c r="P7" s="191">
        <v>33</v>
      </c>
      <c r="Q7" s="191">
        <v>34</v>
      </c>
      <c r="R7" s="191">
        <v>35</v>
      </c>
      <c r="S7" s="191">
        <v>36</v>
      </c>
      <c r="T7" s="191">
        <v>37</v>
      </c>
      <c r="U7" s="191">
        <v>38</v>
      </c>
      <c r="V7" s="191">
        <v>39</v>
      </c>
      <c r="W7" s="191">
        <v>40</v>
      </c>
      <c r="X7" s="191">
        <v>41</v>
      </c>
      <c r="Y7" s="191">
        <v>42</v>
      </c>
      <c r="Z7" s="191">
        <v>43</v>
      </c>
      <c r="AA7" s="191">
        <v>44</v>
      </c>
      <c r="AB7" s="191">
        <v>45</v>
      </c>
      <c r="AC7" s="191">
        <v>46</v>
      </c>
      <c r="AD7" s="100" t="s">
        <v>80</v>
      </c>
      <c r="AE7" s="100" t="s">
        <v>183</v>
      </c>
      <c r="AF7" s="100">
        <v>4</v>
      </c>
      <c r="AG7" s="100">
        <v>4</v>
      </c>
      <c r="AH7" s="100" t="s">
        <v>92</v>
      </c>
      <c r="AI7" s="101" t="s">
        <v>99</v>
      </c>
      <c r="AJ7" s="101" t="s">
        <v>100</v>
      </c>
      <c r="AK7" s="101" t="s">
        <v>101</v>
      </c>
      <c r="AL7" s="101" t="s">
        <v>102</v>
      </c>
    </row>
    <row r="8" spans="1:42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3922</v>
      </c>
      <c r="C8" s="88" t="str">
        <f>ข้อมูลนักเรียน!C2</f>
        <v>ด.ช.</v>
      </c>
      <c r="D8" s="89" t="str">
        <f>ข้อมูลนักเรียน!D2</f>
        <v>สุรชัย</v>
      </c>
      <c r="E8" s="89" t="str">
        <f>ข้อมูลนักเรียน!E2</f>
        <v>เมืองปาก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102" t="s">
        <v>81</v>
      </c>
      <c r="AE8" s="102" t="s">
        <v>184</v>
      </c>
      <c r="AF8" s="102">
        <v>5</v>
      </c>
      <c r="AG8" s="102">
        <v>5</v>
      </c>
      <c r="AH8" s="102"/>
      <c r="AI8" s="102">
        <f t="shared" ref="AI8:AI40" si="0">COUNTIF(G8:AC8,"/")</f>
        <v>0</v>
      </c>
      <c r="AJ8" s="102">
        <f t="shared" ref="AJ8:AJ40" si="1">COUNTIF(G8:AC8,"ข")</f>
        <v>0</v>
      </c>
      <c r="AK8" s="102">
        <f t="shared" ref="AK8:AK40" si="2">COUNTIF(G8:AC8,"ล")</f>
        <v>0</v>
      </c>
      <c r="AL8" s="102">
        <f t="shared" ref="AL8:AL40" si="3">COUNTIF(G8:AC8,"ป")</f>
        <v>0</v>
      </c>
      <c r="AM8" s="102"/>
      <c r="AN8" s="97"/>
      <c r="AO8" s="97"/>
      <c r="AP8" s="97"/>
    </row>
    <row r="9" spans="1:42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3923</v>
      </c>
      <c r="C9" s="88" t="str">
        <f>ข้อมูลนักเรียน!C3</f>
        <v>ด.ช.</v>
      </c>
      <c r="D9" s="89" t="str">
        <f>ข้อมูลนักเรียน!D3</f>
        <v>ชนาธิป</v>
      </c>
      <c r="E9" s="89" t="str">
        <f>ข้อมูลนักเรียน!E3</f>
        <v>คำมา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102" t="s">
        <v>82</v>
      </c>
      <c r="AE9" s="102" t="s">
        <v>185</v>
      </c>
      <c r="AF9" s="102">
        <v>6</v>
      </c>
      <c r="AG9" s="102">
        <v>6</v>
      </c>
      <c r="AH9" s="102"/>
      <c r="AI9" s="102">
        <f t="shared" si="0"/>
        <v>0</v>
      </c>
      <c r="AJ9" s="102">
        <f t="shared" si="1"/>
        <v>0</v>
      </c>
      <c r="AK9" s="102">
        <f t="shared" si="2"/>
        <v>0</v>
      </c>
      <c r="AL9" s="102">
        <f t="shared" si="3"/>
        <v>0</v>
      </c>
      <c r="AM9" s="102"/>
      <c r="AN9" s="97"/>
      <c r="AO9" s="97"/>
      <c r="AP9" s="97"/>
    </row>
    <row r="10" spans="1:42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3924</v>
      </c>
      <c r="C10" s="88" t="str">
        <f>ข้อมูลนักเรียน!C4</f>
        <v>ด.ช.</v>
      </c>
      <c r="D10" s="89" t="str">
        <f>ข้อมูลนักเรียน!D4</f>
        <v>ปกรณ์</v>
      </c>
      <c r="E10" s="89" t="str">
        <f>ข้อมูลนักเรียน!E4</f>
        <v>ศรีบุญ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02" t="s">
        <v>83</v>
      </c>
      <c r="AE10" s="102" t="s">
        <v>186</v>
      </c>
      <c r="AF10" s="102">
        <v>7</v>
      </c>
      <c r="AG10" s="102">
        <v>7</v>
      </c>
      <c r="AH10" s="102"/>
      <c r="AI10" s="102">
        <f t="shared" si="0"/>
        <v>0</v>
      </c>
      <c r="AJ10" s="102">
        <f t="shared" si="1"/>
        <v>0</v>
      </c>
      <c r="AK10" s="102">
        <f t="shared" si="2"/>
        <v>0</v>
      </c>
      <c r="AL10" s="102">
        <f t="shared" si="3"/>
        <v>0</v>
      </c>
      <c r="AM10" s="102"/>
      <c r="AN10" s="97"/>
      <c r="AO10" s="97"/>
      <c r="AP10" s="97"/>
    </row>
    <row r="11" spans="1:42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4045</v>
      </c>
      <c r="C11" s="88" t="str">
        <f>ข้อมูลนักเรียน!C5</f>
        <v>ด.ช.</v>
      </c>
      <c r="D11" s="89" t="str">
        <f>ข้อมูลนักเรียน!D5</f>
        <v>นาวิน</v>
      </c>
      <c r="E11" s="89" t="str">
        <f>ข้อมูลนักเรียน!E5</f>
        <v>มาเสือ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02" t="s">
        <v>84</v>
      </c>
      <c r="AE11" s="102"/>
      <c r="AF11" s="102">
        <v>8</v>
      </c>
      <c r="AG11" s="102">
        <v>8</v>
      </c>
      <c r="AH11" s="102"/>
      <c r="AI11" s="102">
        <f t="shared" si="0"/>
        <v>0</v>
      </c>
      <c r="AJ11" s="102">
        <f t="shared" si="1"/>
        <v>0</v>
      </c>
      <c r="AK11" s="102">
        <f t="shared" si="2"/>
        <v>0</v>
      </c>
      <c r="AL11" s="102">
        <f t="shared" si="3"/>
        <v>0</v>
      </c>
      <c r="AM11" s="102"/>
      <c r="AN11" s="97"/>
      <c r="AO11" s="97"/>
      <c r="AP11" s="97"/>
    </row>
    <row r="12" spans="1:42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4047</v>
      </c>
      <c r="C12" s="88" t="str">
        <f>ข้อมูลนักเรียน!C6</f>
        <v>ด.ช.</v>
      </c>
      <c r="D12" s="89" t="str">
        <f>ข้อมูลนักเรียน!D6</f>
        <v>กุลชาติ</v>
      </c>
      <c r="E12" s="89" t="str">
        <f>ข้อมูลนักเรียน!E6</f>
        <v>พรมตา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102" t="s">
        <v>85</v>
      </c>
      <c r="AE12" s="102"/>
      <c r="AF12" s="102">
        <v>9</v>
      </c>
      <c r="AG12" s="102">
        <v>9</v>
      </c>
      <c r="AH12" s="102"/>
      <c r="AI12" s="102">
        <f t="shared" si="0"/>
        <v>0</v>
      </c>
      <c r="AJ12" s="102">
        <f t="shared" si="1"/>
        <v>0</v>
      </c>
      <c r="AK12" s="102">
        <f t="shared" si="2"/>
        <v>0</v>
      </c>
      <c r="AL12" s="102">
        <f t="shared" si="3"/>
        <v>0</v>
      </c>
      <c r="AM12" s="102"/>
      <c r="AN12" s="97"/>
      <c r="AO12" s="97"/>
      <c r="AP12" s="97"/>
    </row>
    <row r="13" spans="1:42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4052</v>
      </c>
      <c r="C13" s="88" t="str">
        <f>ข้อมูลนักเรียน!C7</f>
        <v>ด.ช.</v>
      </c>
      <c r="D13" s="89" t="str">
        <f>ข้อมูลนักเรียน!D7</f>
        <v>เอกวัส</v>
      </c>
      <c r="E13" s="89" t="str">
        <f>ข้อมูลนักเรียน!E7</f>
        <v>แพรทอง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102" t="s">
        <v>86</v>
      </c>
      <c r="AE13" s="102"/>
      <c r="AF13" s="102">
        <v>10</v>
      </c>
      <c r="AG13" s="102">
        <v>10</v>
      </c>
      <c r="AH13" s="102"/>
      <c r="AI13" s="102">
        <f t="shared" si="0"/>
        <v>0</v>
      </c>
      <c r="AJ13" s="102">
        <f t="shared" si="1"/>
        <v>0</v>
      </c>
      <c r="AK13" s="102">
        <f t="shared" si="2"/>
        <v>0</v>
      </c>
      <c r="AL13" s="102">
        <f t="shared" si="3"/>
        <v>0</v>
      </c>
      <c r="AM13" s="102"/>
      <c r="AN13" s="97"/>
      <c r="AO13" s="97"/>
      <c r="AP13" s="97"/>
    </row>
    <row r="14" spans="1:42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4129</v>
      </c>
      <c r="C14" s="88" t="str">
        <f>ข้อมูลนักเรียน!C8</f>
        <v>ด.ช.</v>
      </c>
      <c r="D14" s="89" t="str">
        <f>ข้อมูลนักเรียน!D8</f>
        <v>ภูวเดช</v>
      </c>
      <c r="E14" s="89" t="str">
        <f>ข้อมูลนักเรียน!E8</f>
        <v>แก้วประดับ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102" t="s">
        <v>87</v>
      </c>
      <c r="AE14" s="102"/>
      <c r="AF14" s="102">
        <v>11</v>
      </c>
      <c r="AG14" s="102">
        <v>11</v>
      </c>
      <c r="AH14" s="102"/>
      <c r="AI14" s="102">
        <f t="shared" si="0"/>
        <v>0</v>
      </c>
      <c r="AJ14" s="102">
        <f t="shared" si="1"/>
        <v>0</v>
      </c>
      <c r="AK14" s="102">
        <f t="shared" si="2"/>
        <v>0</v>
      </c>
      <c r="AL14" s="102">
        <f t="shared" si="3"/>
        <v>0</v>
      </c>
      <c r="AM14" s="102"/>
      <c r="AN14" s="97"/>
      <c r="AO14" s="97"/>
      <c r="AP14" s="97"/>
    </row>
    <row r="15" spans="1:42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3959</v>
      </c>
      <c r="C15" s="88" t="str">
        <f>ข้อมูลนักเรียน!C9</f>
        <v>ด.ญ.</v>
      </c>
      <c r="D15" s="89" t="str">
        <f>ข้อมูลนักเรียน!D9</f>
        <v>ปาริชาติ</v>
      </c>
      <c r="E15" s="89" t="str">
        <f>ข้อมูลนักเรียน!E9</f>
        <v>แก้วใส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102" t="s">
        <v>88</v>
      </c>
      <c r="AE15" s="102"/>
      <c r="AF15" s="102">
        <v>12</v>
      </c>
      <c r="AG15" s="102">
        <v>12</v>
      </c>
      <c r="AH15" s="102"/>
      <c r="AI15" s="102">
        <f t="shared" si="0"/>
        <v>0</v>
      </c>
      <c r="AJ15" s="102">
        <f t="shared" si="1"/>
        <v>0</v>
      </c>
      <c r="AK15" s="102">
        <f t="shared" si="2"/>
        <v>0</v>
      </c>
      <c r="AL15" s="102">
        <f t="shared" si="3"/>
        <v>0</v>
      </c>
      <c r="AM15" s="102"/>
      <c r="AN15" s="97"/>
      <c r="AO15" s="97"/>
      <c r="AP15" s="97"/>
    </row>
    <row r="16" spans="1:42" s="96" customFormat="1" ht="18" customHeight="1" x14ac:dyDescent="0.25">
      <c r="A16" s="86">
        <f>ข้อมูลนักเรียน!A10</f>
        <v>0</v>
      </c>
      <c r="B16" s="87">
        <f>ข้อมูลนักเรียน!B10</f>
        <v>0</v>
      </c>
      <c r="C16" s="88">
        <f>ข้อมูลนักเรียน!C10</f>
        <v>0</v>
      </c>
      <c r="D16" s="89">
        <f>ข้อมูลนักเรียน!D10</f>
        <v>0</v>
      </c>
      <c r="E16" s="89">
        <f>ข้อมูลนักเรียน!E10</f>
        <v>0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102"/>
      <c r="AE16" s="102"/>
      <c r="AF16" s="102">
        <v>13</v>
      </c>
      <c r="AG16" s="102">
        <v>13</v>
      </c>
      <c r="AH16" s="102"/>
      <c r="AI16" s="102">
        <f t="shared" si="0"/>
        <v>0</v>
      </c>
      <c r="AJ16" s="102">
        <f t="shared" si="1"/>
        <v>0</v>
      </c>
      <c r="AK16" s="102">
        <f t="shared" si="2"/>
        <v>0</v>
      </c>
      <c r="AL16" s="102">
        <f t="shared" si="3"/>
        <v>0</v>
      </c>
      <c r="AM16" s="102"/>
      <c r="AN16" s="97"/>
      <c r="AO16" s="97"/>
      <c r="AP16" s="97"/>
    </row>
    <row r="17" spans="1:42" s="96" customFormat="1" ht="18" customHeight="1" x14ac:dyDescent="0.25">
      <c r="A17" s="86">
        <f>ข้อมูลนักเรียน!A11</f>
        <v>0</v>
      </c>
      <c r="B17" s="87">
        <f>ข้อมูลนักเรียน!B11</f>
        <v>0</v>
      </c>
      <c r="C17" s="88">
        <f>ข้อมูลนักเรียน!C11</f>
        <v>0</v>
      </c>
      <c r="D17" s="89">
        <f>ข้อมูลนักเรียน!D11</f>
        <v>0</v>
      </c>
      <c r="E17" s="89">
        <f>ข้อมูลนักเรียน!E11</f>
        <v>0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102"/>
      <c r="AE17" s="102"/>
      <c r="AF17" s="102">
        <v>14</v>
      </c>
      <c r="AG17" s="102">
        <v>14</v>
      </c>
      <c r="AH17" s="102"/>
      <c r="AI17" s="102">
        <f t="shared" si="0"/>
        <v>0</v>
      </c>
      <c r="AJ17" s="102">
        <f t="shared" si="1"/>
        <v>0</v>
      </c>
      <c r="AK17" s="102">
        <f t="shared" si="2"/>
        <v>0</v>
      </c>
      <c r="AL17" s="102">
        <f t="shared" si="3"/>
        <v>0</v>
      </c>
      <c r="AM17" s="102"/>
      <c r="AN17" s="97"/>
      <c r="AO17" s="97"/>
      <c r="AP17" s="97"/>
    </row>
    <row r="18" spans="1:42" s="96" customFormat="1" ht="18" customHeight="1" x14ac:dyDescent="0.25">
      <c r="A18" s="86">
        <f>ข้อมูลนักเรียน!A12</f>
        <v>0</v>
      </c>
      <c r="B18" s="87">
        <f>ข้อมูลนักเรียน!B12</f>
        <v>0</v>
      </c>
      <c r="C18" s="88">
        <f>ข้อมูลนักเรียน!C12</f>
        <v>0</v>
      </c>
      <c r="D18" s="89">
        <f>ข้อมูลนักเรียน!D12</f>
        <v>0</v>
      </c>
      <c r="E18" s="89">
        <f>ข้อมูลนักเรียน!E12</f>
        <v>0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102"/>
      <c r="AE18" s="102"/>
      <c r="AF18" s="102">
        <v>15</v>
      </c>
      <c r="AG18" s="102">
        <v>15</v>
      </c>
      <c r="AH18" s="102"/>
      <c r="AI18" s="102">
        <f t="shared" si="0"/>
        <v>0</v>
      </c>
      <c r="AJ18" s="102">
        <f t="shared" si="1"/>
        <v>0</v>
      </c>
      <c r="AK18" s="102">
        <f t="shared" si="2"/>
        <v>0</v>
      </c>
      <c r="AL18" s="102">
        <f t="shared" si="3"/>
        <v>0</v>
      </c>
      <c r="AM18" s="102"/>
      <c r="AN18" s="97"/>
      <c r="AO18" s="97"/>
      <c r="AP18" s="97"/>
    </row>
    <row r="19" spans="1:42" s="96" customFormat="1" ht="18" customHeight="1" x14ac:dyDescent="0.25">
      <c r="A19" s="86">
        <f>ข้อมูลนักเรียน!A13</f>
        <v>0</v>
      </c>
      <c r="B19" s="87">
        <f>ข้อมูลนักเรียน!B13</f>
        <v>0</v>
      </c>
      <c r="C19" s="88">
        <f>ข้อมูลนักเรียน!C13</f>
        <v>0</v>
      </c>
      <c r="D19" s="89">
        <f>ข้อมูลนักเรียน!D13</f>
        <v>0</v>
      </c>
      <c r="E19" s="89">
        <f>ข้อมูลนักเรียน!E13</f>
        <v>0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102"/>
      <c r="AE19" s="102"/>
      <c r="AF19" s="102">
        <v>16</v>
      </c>
      <c r="AG19" s="102">
        <v>16</v>
      </c>
      <c r="AH19" s="102"/>
      <c r="AI19" s="102">
        <f t="shared" si="0"/>
        <v>0</v>
      </c>
      <c r="AJ19" s="102">
        <f t="shared" si="1"/>
        <v>0</v>
      </c>
      <c r="AK19" s="102">
        <f t="shared" si="2"/>
        <v>0</v>
      </c>
      <c r="AL19" s="102">
        <f t="shared" si="3"/>
        <v>0</v>
      </c>
      <c r="AM19" s="102"/>
      <c r="AN19" s="97"/>
      <c r="AO19" s="97"/>
      <c r="AP19" s="97"/>
    </row>
    <row r="20" spans="1:42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102"/>
      <c r="AE20" s="102"/>
      <c r="AF20" s="102">
        <v>17</v>
      </c>
      <c r="AG20" s="102">
        <v>17</v>
      </c>
      <c r="AH20" s="102"/>
      <c r="AI20" s="102">
        <f t="shared" si="0"/>
        <v>0</v>
      </c>
      <c r="AJ20" s="102">
        <f t="shared" si="1"/>
        <v>0</v>
      </c>
      <c r="AK20" s="102">
        <f t="shared" si="2"/>
        <v>0</v>
      </c>
      <c r="AL20" s="102">
        <f t="shared" si="3"/>
        <v>0</v>
      </c>
      <c r="AM20" s="102"/>
      <c r="AN20" s="97"/>
      <c r="AO20" s="97"/>
      <c r="AP20" s="97"/>
    </row>
    <row r="21" spans="1:42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102"/>
      <c r="AE21" s="102"/>
      <c r="AF21" s="102">
        <v>18</v>
      </c>
      <c r="AG21" s="102">
        <v>18</v>
      </c>
      <c r="AH21" s="102"/>
      <c r="AI21" s="102">
        <f t="shared" si="0"/>
        <v>0</v>
      </c>
      <c r="AJ21" s="102">
        <f t="shared" si="1"/>
        <v>0</v>
      </c>
      <c r="AK21" s="102">
        <f t="shared" si="2"/>
        <v>0</v>
      </c>
      <c r="AL21" s="102">
        <f t="shared" si="3"/>
        <v>0</v>
      </c>
      <c r="AM21" s="102"/>
      <c r="AN21" s="97"/>
      <c r="AO21" s="97"/>
      <c r="AP21" s="97"/>
    </row>
    <row r="22" spans="1:42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102"/>
      <c r="AE22" s="102"/>
      <c r="AF22" s="102">
        <v>19</v>
      </c>
      <c r="AG22" s="102">
        <v>19</v>
      </c>
      <c r="AH22" s="102"/>
      <c r="AI22" s="102">
        <f t="shared" si="0"/>
        <v>0</v>
      </c>
      <c r="AJ22" s="102">
        <f t="shared" si="1"/>
        <v>0</v>
      </c>
      <c r="AK22" s="102">
        <f t="shared" si="2"/>
        <v>0</v>
      </c>
      <c r="AL22" s="102">
        <f t="shared" si="3"/>
        <v>0</v>
      </c>
      <c r="AM22" s="102"/>
      <c r="AN22" s="97"/>
      <c r="AO22" s="97"/>
      <c r="AP22" s="97"/>
    </row>
    <row r="23" spans="1:42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102"/>
      <c r="AE23" s="102"/>
      <c r="AF23" s="102">
        <v>20</v>
      </c>
      <c r="AG23" s="102">
        <v>20</v>
      </c>
      <c r="AH23" s="102"/>
      <c r="AI23" s="102">
        <f t="shared" si="0"/>
        <v>0</v>
      </c>
      <c r="AJ23" s="102">
        <f t="shared" si="1"/>
        <v>0</v>
      </c>
      <c r="AK23" s="102">
        <f t="shared" si="2"/>
        <v>0</v>
      </c>
      <c r="AL23" s="102">
        <f t="shared" si="3"/>
        <v>0</v>
      </c>
      <c r="AM23" s="102"/>
      <c r="AN23" s="97"/>
      <c r="AO23" s="97"/>
      <c r="AP23" s="97"/>
    </row>
    <row r="24" spans="1:42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102"/>
      <c r="AE24" s="102"/>
      <c r="AF24" s="102">
        <v>21</v>
      </c>
      <c r="AG24" s="102">
        <v>21</v>
      </c>
      <c r="AH24" s="102"/>
      <c r="AI24" s="102">
        <f t="shared" si="0"/>
        <v>0</v>
      </c>
      <c r="AJ24" s="102">
        <f t="shared" si="1"/>
        <v>0</v>
      </c>
      <c r="AK24" s="102">
        <f t="shared" si="2"/>
        <v>0</v>
      </c>
      <c r="AL24" s="102">
        <f t="shared" si="3"/>
        <v>0</v>
      </c>
      <c r="AM24" s="102"/>
      <c r="AN24" s="97"/>
      <c r="AO24" s="97"/>
      <c r="AP24" s="97"/>
    </row>
    <row r="25" spans="1:42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102"/>
      <c r="AE25" s="102"/>
      <c r="AF25" s="102">
        <v>22</v>
      </c>
      <c r="AG25" s="102">
        <v>22</v>
      </c>
      <c r="AH25" s="102"/>
      <c r="AI25" s="102">
        <f t="shared" si="0"/>
        <v>0</v>
      </c>
      <c r="AJ25" s="102">
        <f t="shared" si="1"/>
        <v>0</v>
      </c>
      <c r="AK25" s="102">
        <f t="shared" si="2"/>
        <v>0</v>
      </c>
      <c r="AL25" s="102">
        <f t="shared" si="3"/>
        <v>0</v>
      </c>
      <c r="AM25" s="102"/>
      <c r="AN25" s="97"/>
      <c r="AO25" s="97"/>
      <c r="AP25" s="97"/>
    </row>
    <row r="26" spans="1:42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102"/>
      <c r="AE26" s="102"/>
      <c r="AF26" s="102">
        <v>23</v>
      </c>
      <c r="AG26" s="102">
        <v>23</v>
      </c>
      <c r="AH26" s="102"/>
      <c r="AI26" s="102">
        <f t="shared" si="0"/>
        <v>0</v>
      </c>
      <c r="AJ26" s="102">
        <f t="shared" si="1"/>
        <v>0</v>
      </c>
      <c r="AK26" s="102">
        <f t="shared" si="2"/>
        <v>0</v>
      </c>
      <c r="AL26" s="102">
        <f t="shared" si="3"/>
        <v>0</v>
      </c>
      <c r="AM26" s="102"/>
      <c r="AN26" s="97"/>
      <c r="AO26" s="97"/>
      <c r="AP26" s="97"/>
    </row>
    <row r="27" spans="1:42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102"/>
      <c r="AE27" s="102"/>
      <c r="AF27" s="102">
        <v>24</v>
      </c>
      <c r="AG27" s="102">
        <v>24</v>
      </c>
      <c r="AH27" s="102"/>
      <c r="AI27" s="102">
        <f t="shared" si="0"/>
        <v>0</v>
      </c>
      <c r="AJ27" s="102">
        <f t="shared" si="1"/>
        <v>0</v>
      </c>
      <c r="AK27" s="102">
        <f t="shared" si="2"/>
        <v>0</v>
      </c>
      <c r="AL27" s="102">
        <f t="shared" si="3"/>
        <v>0</v>
      </c>
      <c r="AM27" s="102"/>
      <c r="AN27" s="97"/>
      <c r="AO27" s="97"/>
      <c r="AP27" s="97"/>
    </row>
    <row r="28" spans="1:42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102"/>
      <c r="AE28" s="102"/>
      <c r="AF28" s="102">
        <v>25</v>
      </c>
      <c r="AG28" s="102">
        <v>25</v>
      </c>
      <c r="AH28" s="102"/>
      <c r="AI28" s="102">
        <f t="shared" si="0"/>
        <v>0</v>
      </c>
      <c r="AJ28" s="102">
        <f t="shared" si="1"/>
        <v>0</v>
      </c>
      <c r="AK28" s="102">
        <f t="shared" si="2"/>
        <v>0</v>
      </c>
      <c r="AL28" s="102">
        <f t="shared" si="3"/>
        <v>0</v>
      </c>
      <c r="AM28" s="102"/>
      <c r="AN28" s="97"/>
      <c r="AO28" s="97"/>
      <c r="AP28" s="97"/>
    </row>
    <row r="29" spans="1:42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102"/>
      <c r="AE29" s="102"/>
      <c r="AF29" s="102">
        <v>26</v>
      </c>
      <c r="AG29" s="102">
        <v>26</v>
      </c>
      <c r="AH29" s="102"/>
      <c r="AI29" s="102">
        <f t="shared" si="0"/>
        <v>0</v>
      </c>
      <c r="AJ29" s="102">
        <f t="shared" si="1"/>
        <v>0</v>
      </c>
      <c r="AK29" s="102">
        <f t="shared" si="2"/>
        <v>0</v>
      </c>
      <c r="AL29" s="102">
        <f t="shared" si="3"/>
        <v>0</v>
      </c>
      <c r="AM29" s="102"/>
      <c r="AN29" s="97"/>
      <c r="AO29" s="97"/>
      <c r="AP29" s="97"/>
    </row>
    <row r="30" spans="1:42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102"/>
      <c r="AE30" s="102"/>
      <c r="AF30" s="102">
        <v>27</v>
      </c>
      <c r="AG30" s="102">
        <v>27</v>
      </c>
      <c r="AH30" s="102"/>
      <c r="AI30" s="102">
        <f t="shared" si="0"/>
        <v>0</v>
      </c>
      <c r="AJ30" s="102">
        <f t="shared" si="1"/>
        <v>0</v>
      </c>
      <c r="AK30" s="102">
        <f t="shared" si="2"/>
        <v>0</v>
      </c>
      <c r="AL30" s="102">
        <f t="shared" si="3"/>
        <v>0</v>
      </c>
      <c r="AM30" s="102"/>
      <c r="AN30" s="97"/>
      <c r="AO30" s="97"/>
      <c r="AP30" s="97"/>
    </row>
    <row r="31" spans="1:42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102"/>
      <c r="AE31" s="102"/>
      <c r="AF31" s="102">
        <v>28</v>
      </c>
      <c r="AG31" s="102">
        <v>28</v>
      </c>
      <c r="AH31" s="102"/>
      <c r="AI31" s="102">
        <f t="shared" si="0"/>
        <v>0</v>
      </c>
      <c r="AJ31" s="102">
        <f t="shared" si="1"/>
        <v>0</v>
      </c>
      <c r="AK31" s="102">
        <f t="shared" si="2"/>
        <v>0</v>
      </c>
      <c r="AL31" s="102">
        <f t="shared" si="3"/>
        <v>0</v>
      </c>
      <c r="AM31" s="102"/>
      <c r="AN31" s="97"/>
      <c r="AO31" s="97"/>
      <c r="AP31" s="97"/>
    </row>
    <row r="32" spans="1:42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102"/>
      <c r="AE32" s="102"/>
      <c r="AF32" s="102">
        <v>29</v>
      </c>
      <c r="AG32" s="102">
        <v>29</v>
      </c>
      <c r="AH32" s="102"/>
      <c r="AI32" s="102">
        <f t="shared" si="0"/>
        <v>0</v>
      </c>
      <c r="AJ32" s="102">
        <f t="shared" si="1"/>
        <v>0</v>
      </c>
      <c r="AK32" s="102">
        <f t="shared" si="2"/>
        <v>0</v>
      </c>
      <c r="AL32" s="102">
        <f t="shared" si="3"/>
        <v>0</v>
      </c>
      <c r="AM32" s="102"/>
      <c r="AN32" s="97"/>
      <c r="AO32" s="97"/>
      <c r="AP32" s="97"/>
    </row>
    <row r="33" spans="1:42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102"/>
      <c r="AE33" s="102"/>
      <c r="AF33" s="102">
        <v>30</v>
      </c>
      <c r="AG33" s="102">
        <v>30</v>
      </c>
      <c r="AH33" s="102"/>
      <c r="AI33" s="102">
        <f t="shared" si="0"/>
        <v>0</v>
      </c>
      <c r="AJ33" s="102">
        <f t="shared" si="1"/>
        <v>0</v>
      </c>
      <c r="AK33" s="102">
        <f t="shared" si="2"/>
        <v>0</v>
      </c>
      <c r="AL33" s="102">
        <f t="shared" si="3"/>
        <v>0</v>
      </c>
      <c r="AM33" s="102"/>
      <c r="AN33" s="97"/>
      <c r="AO33" s="97"/>
      <c r="AP33" s="97"/>
    </row>
    <row r="34" spans="1:42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102"/>
      <c r="AE34" s="102"/>
      <c r="AF34" s="102">
        <v>31</v>
      </c>
      <c r="AG34" s="102">
        <v>31</v>
      </c>
      <c r="AH34" s="102"/>
      <c r="AI34" s="102">
        <f t="shared" si="0"/>
        <v>0</v>
      </c>
      <c r="AJ34" s="102">
        <f t="shared" si="1"/>
        <v>0</v>
      </c>
      <c r="AK34" s="102">
        <f t="shared" si="2"/>
        <v>0</v>
      </c>
      <c r="AL34" s="102">
        <f t="shared" si="3"/>
        <v>0</v>
      </c>
      <c r="AM34" s="102"/>
      <c r="AN34" s="97"/>
      <c r="AO34" s="97"/>
      <c r="AP34" s="97"/>
    </row>
    <row r="35" spans="1:42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102"/>
      <c r="AE35" s="102"/>
      <c r="AF35" s="102"/>
      <c r="AG35" s="102">
        <v>32</v>
      </c>
      <c r="AH35" s="102"/>
      <c r="AI35" s="102">
        <f t="shared" si="0"/>
        <v>0</v>
      </c>
      <c r="AJ35" s="102">
        <f t="shared" si="1"/>
        <v>0</v>
      </c>
      <c r="AK35" s="102">
        <f t="shared" si="2"/>
        <v>0</v>
      </c>
      <c r="AL35" s="102">
        <f t="shared" si="3"/>
        <v>0</v>
      </c>
      <c r="AM35" s="102"/>
      <c r="AN35" s="97"/>
      <c r="AO35" s="97"/>
      <c r="AP35" s="97"/>
    </row>
    <row r="36" spans="1:42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102"/>
      <c r="AE36" s="102"/>
      <c r="AF36" s="102"/>
      <c r="AG36" s="102">
        <v>33</v>
      </c>
      <c r="AH36" s="102"/>
      <c r="AI36" s="102">
        <f t="shared" si="0"/>
        <v>0</v>
      </c>
      <c r="AJ36" s="102">
        <f t="shared" si="1"/>
        <v>0</v>
      </c>
      <c r="AK36" s="102">
        <f t="shared" si="2"/>
        <v>0</v>
      </c>
      <c r="AL36" s="102">
        <f t="shared" si="3"/>
        <v>0</v>
      </c>
      <c r="AM36" s="102" t="e">
        <f>IF(G36&amp;H36&amp;I36&amp;L36&amp;M36&amp;N36&amp;R36&amp;S36&amp;T36&amp;U36&amp;V36&amp;W36&amp;X36&amp;Y36&amp;Z36&amp;AA36&amp;AB36&amp;AC36&amp;#REF!&amp;#REF!=""," ",COUNTIF(G36:AC36,"/"))</f>
        <v>#REF!</v>
      </c>
      <c r="AN36" s="97"/>
      <c r="AO36" s="97"/>
      <c r="AP36" s="97"/>
    </row>
    <row r="37" spans="1:42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102"/>
      <c r="AE37" s="102"/>
      <c r="AF37" s="102"/>
      <c r="AG37" s="102">
        <v>34</v>
      </c>
      <c r="AH37" s="102"/>
      <c r="AI37" s="102">
        <f t="shared" si="0"/>
        <v>0</v>
      </c>
      <c r="AJ37" s="102">
        <f t="shared" si="1"/>
        <v>0</v>
      </c>
      <c r="AK37" s="102">
        <f t="shared" si="2"/>
        <v>0</v>
      </c>
      <c r="AL37" s="102">
        <f t="shared" si="3"/>
        <v>0</v>
      </c>
      <c r="AM37" s="102"/>
      <c r="AN37" s="97"/>
      <c r="AO37" s="97"/>
      <c r="AP37" s="97"/>
    </row>
    <row r="38" spans="1:42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102"/>
      <c r="AE38" s="102"/>
      <c r="AF38" s="102"/>
      <c r="AG38" s="102">
        <v>35</v>
      </c>
      <c r="AH38" s="102"/>
      <c r="AI38" s="102">
        <f t="shared" si="0"/>
        <v>0</v>
      </c>
      <c r="AJ38" s="102">
        <f t="shared" si="1"/>
        <v>0</v>
      </c>
      <c r="AK38" s="102">
        <f t="shared" si="2"/>
        <v>0</v>
      </c>
      <c r="AL38" s="102">
        <f t="shared" si="3"/>
        <v>0</v>
      </c>
      <c r="AM38" s="102"/>
      <c r="AN38" s="97"/>
      <c r="AO38" s="97"/>
      <c r="AP38" s="97"/>
    </row>
    <row r="39" spans="1:42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102"/>
      <c r="AE39" s="102"/>
      <c r="AF39" s="102"/>
      <c r="AG39" s="102">
        <v>36</v>
      </c>
      <c r="AH39" s="102"/>
      <c r="AI39" s="102">
        <f t="shared" si="0"/>
        <v>0</v>
      </c>
      <c r="AJ39" s="102">
        <f t="shared" si="1"/>
        <v>0</v>
      </c>
      <c r="AK39" s="102">
        <f t="shared" si="2"/>
        <v>0</v>
      </c>
      <c r="AL39" s="102">
        <f t="shared" si="3"/>
        <v>0</v>
      </c>
      <c r="AM39" s="102"/>
      <c r="AN39" s="97"/>
      <c r="AO39" s="97"/>
      <c r="AP39" s="97"/>
    </row>
    <row r="40" spans="1:42" s="96" customForma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102"/>
      <c r="AE40" s="102"/>
      <c r="AF40" s="102"/>
      <c r="AG40" s="102">
        <v>37</v>
      </c>
      <c r="AH40" s="102"/>
      <c r="AI40" s="102">
        <f t="shared" si="0"/>
        <v>0</v>
      </c>
      <c r="AJ40" s="102">
        <f t="shared" si="1"/>
        <v>0</v>
      </c>
      <c r="AK40" s="102">
        <f t="shared" si="2"/>
        <v>0</v>
      </c>
      <c r="AL40" s="102">
        <f t="shared" si="3"/>
        <v>0</v>
      </c>
      <c r="AM40" s="102"/>
      <c r="AN40" s="97"/>
      <c r="AO40" s="97"/>
      <c r="AP40" s="97"/>
    </row>
    <row r="41" spans="1:42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102"/>
      <c r="AE41" s="102"/>
      <c r="AF41" s="102"/>
      <c r="AG41" s="102">
        <v>38</v>
      </c>
      <c r="AH41" s="102"/>
      <c r="AI41" s="102"/>
      <c r="AJ41" s="102"/>
      <c r="AK41" s="102"/>
      <c r="AL41" s="102"/>
      <c r="AM41" s="102"/>
      <c r="AN41" s="97"/>
      <c r="AO41" s="97"/>
      <c r="AP41" s="97"/>
    </row>
    <row r="42" spans="1:42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102"/>
      <c r="AE42" s="102"/>
      <c r="AF42" s="102"/>
      <c r="AG42" s="102">
        <v>39</v>
      </c>
      <c r="AH42" s="102"/>
      <c r="AI42" s="102"/>
      <c r="AJ42" s="102"/>
      <c r="AK42" s="102"/>
      <c r="AL42" s="102"/>
      <c r="AM42" s="102"/>
      <c r="AN42" s="97"/>
      <c r="AO42" s="97"/>
      <c r="AP42" s="97"/>
    </row>
    <row r="43" spans="1:42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102"/>
      <c r="AE43" s="102"/>
      <c r="AF43" s="102"/>
      <c r="AG43" s="102">
        <v>40</v>
      </c>
      <c r="AH43" s="102"/>
      <c r="AI43" s="102"/>
      <c r="AJ43" s="102"/>
      <c r="AK43" s="102"/>
      <c r="AL43" s="102"/>
      <c r="AM43" s="102"/>
      <c r="AN43" s="97"/>
      <c r="AO43" s="97"/>
      <c r="AP43" s="97"/>
    </row>
    <row r="44" spans="1:42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102"/>
      <c r="AE44" s="102"/>
      <c r="AF44" s="102"/>
      <c r="AG44" s="102">
        <v>41</v>
      </c>
      <c r="AH44" s="102"/>
      <c r="AI44" s="102"/>
      <c r="AJ44" s="102"/>
      <c r="AK44" s="102"/>
      <c r="AL44" s="102"/>
      <c r="AM44" s="102"/>
      <c r="AN44" s="97"/>
      <c r="AO44" s="97"/>
      <c r="AP44" s="97"/>
    </row>
    <row r="45" spans="1:42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102"/>
      <c r="AE45" s="102"/>
      <c r="AF45" s="102"/>
      <c r="AG45" s="102">
        <v>42</v>
      </c>
      <c r="AH45" s="102"/>
      <c r="AI45" s="102"/>
      <c r="AJ45" s="102"/>
      <c r="AK45" s="102"/>
      <c r="AL45" s="102"/>
      <c r="AM45" s="102"/>
      <c r="AN45" s="97"/>
      <c r="AO45" s="97"/>
      <c r="AP45" s="97"/>
    </row>
    <row r="46" spans="1:42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102"/>
      <c r="AE46" s="102"/>
      <c r="AF46" s="102"/>
      <c r="AG46" s="102">
        <v>43</v>
      </c>
      <c r="AH46" s="102"/>
      <c r="AI46" s="102"/>
      <c r="AJ46" s="102"/>
      <c r="AK46" s="102"/>
      <c r="AL46" s="102"/>
      <c r="AM46" s="102"/>
      <c r="AN46" s="97"/>
      <c r="AO46" s="97"/>
      <c r="AP46" s="97"/>
    </row>
    <row r="47" spans="1:42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102"/>
      <c r="AE47" s="102"/>
      <c r="AF47" s="102"/>
      <c r="AG47" s="102">
        <v>44</v>
      </c>
      <c r="AH47" s="102"/>
      <c r="AI47" s="102"/>
      <c r="AJ47" s="102"/>
      <c r="AK47" s="102"/>
      <c r="AL47" s="102"/>
      <c r="AM47" s="102"/>
      <c r="AN47" s="97"/>
      <c r="AO47" s="97"/>
      <c r="AP47" s="97"/>
    </row>
    <row r="48" spans="1:42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102"/>
      <c r="AE48" s="102"/>
      <c r="AF48" s="102"/>
      <c r="AG48" s="102">
        <v>45</v>
      </c>
      <c r="AH48" s="102"/>
      <c r="AI48" s="102"/>
      <c r="AJ48" s="102"/>
      <c r="AK48" s="102"/>
      <c r="AL48" s="102"/>
      <c r="AM48" s="102"/>
      <c r="AN48" s="97"/>
      <c r="AO48" s="97"/>
      <c r="AP48" s="97"/>
    </row>
    <row r="49" spans="1:42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102"/>
      <c r="AE49" s="102"/>
      <c r="AF49" s="102"/>
      <c r="AG49" s="102">
        <v>46</v>
      </c>
      <c r="AH49" s="102"/>
      <c r="AI49" s="102"/>
      <c r="AJ49" s="102"/>
      <c r="AK49" s="102"/>
      <c r="AL49" s="102"/>
      <c r="AM49" s="102"/>
      <c r="AN49" s="97"/>
      <c r="AO49" s="97"/>
      <c r="AP49" s="97"/>
    </row>
    <row r="50" spans="1:42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102"/>
      <c r="AE50" s="102"/>
      <c r="AF50" s="102"/>
      <c r="AG50" s="102">
        <v>47</v>
      </c>
      <c r="AH50" s="102"/>
      <c r="AI50" s="102"/>
      <c r="AJ50" s="102"/>
      <c r="AK50" s="102"/>
      <c r="AL50" s="102"/>
      <c r="AM50" s="102"/>
      <c r="AN50" s="97"/>
      <c r="AO50" s="97"/>
      <c r="AP50" s="97"/>
    </row>
    <row r="51" spans="1:42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102"/>
      <c r="AE51" s="102"/>
      <c r="AF51" s="102"/>
      <c r="AG51" s="102">
        <v>48</v>
      </c>
      <c r="AH51" s="102"/>
      <c r="AI51" s="102"/>
      <c r="AJ51" s="102"/>
      <c r="AK51" s="102"/>
      <c r="AL51" s="102"/>
      <c r="AM51" s="102"/>
      <c r="AN51" s="97"/>
      <c r="AO51" s="97"/>
      <c r="AP51" s="97"/>
    </row>
    <row r="52" spans="1:42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102"/>
      <c r="AE52" s="102"/>
      <c r="AF52" s="102"/>
      <c r="AG52" s="102">
        <v>49</v>
      </c>
      <c r="AH52" s="102"/>
      <c r="AI52" s="102"/>
      <c r="AJ52" s="102"/>
      <c r="AK52" s="102"/>
      <c r="AL52" s="102"/>
      <c r="AM52" s="102"/>
      <c r="AN52" s="97"/>
      <c r="AO52" s="97"/>
      <c r="AP52" s="97"/>
    </row>
    <row r="53" spans="1:42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102"/>
      <c r="AE53" s="102"/>
      <c r="AF53" s="102"/>
      <c r="AG53" s="102">
        <v>50</v>
      </c>
      <c r="AH53" s="102"/>
      <c r="AI53" s="102"/>
      <c r="AJ53" s="102"/>
      <c r="AK53" s="102"/>
      <c r="AL53" s="102"/>
      <c r="AM53" s="102"/>
      <c r="AN53" s="97"/>
      <c r="AO53" s="97"/>
      <c r="AP53" s="97"/>
    </row>
    <row r="54" spans="1:42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102"/>
      <c r="AE54" s="102"/>
      <c r="AF54" s="102"/>
      <c r="AG54" s="102">
        <v>51</v>
      </c>
      <c r="AH54" s="102"/>
      <c r="AI54" s="102"/>
      <c r="AJ54" s="102"/>
      <c r="AK54" s="102"/>
      <c r="AL54" s="102"/>
      <c r="AM54" s="102"/>
      <c r="AN54" s="97"/>
      <c r="AO54" s="97"/>
      <c r="AP54" s="97"/>
    </row>
    <row r="55" spans="1:42" x14ac:dyDescent="0.7">
      <c r="AG55" s="100">
        <v>52</v>
      </c>
    </row>
    <row r="56" spans="1:42" x14ac:dyDescent="0.7">
      <c r="AG56" s="100">
        <v>53</v>
      </c>
    </row>
    <row r="57" spans="1:42" x14ac:dyDescent="0.7">
      <c r="AG57" s="100">
        <v>54</v>
      </c>
    </row>
    <row r="58" spans="1:42" x14ac:dyDescent="0.7">
      <c r="AG58" s="100">
        <v>55</v>
      </c>
    </row>
    <row r="59" spans="1:42" x14ac:dyDescent="0.7">
      <c r="AG59" s="100">
        <v>56</v>
      </c>
    </row>
    <row r="60" spans="1:42" x14ac:dyDescent="0.7">
      <c r="AG60" s="100">
        <v>57</v>
      </c>
    </row>
    <row r="61" spans="1:42" x14ac:dyDescent="0.7">
      <c r="AG61" s="100">
        <v>58</v>
      </c>
    </row>
    <row r="62" spans="1:42" x14ac:dyDescent="0.7">
      <c r="AG62" s="100">
        <v>59</v>
      </c>
    </row>
    <row r="63" spans="1:42" x14ac:dyDescent="0.7">
      <c r="AG63" s="100">
        <v>60</v>
      </c>
    </row>
    <row r="64" spans="1:42" x14ac:dyDescent="0.7">
      <c r="AG64" s="100">
        <v>61</v>
      </c>
    </row>
    <row r="65" spans="33:33" x14ac:dyDescent="0.7">
      <c r="AG65" s="100">
        <v>62</v>
      </c>
    </row>
    <row r="66" spans="33:33" x14ac:dyDescent="0.7">
      <c r="AG66" s="100">
        <v>63</v>
      </c>
    </row>
    <row r="67" spans="33:33" x14ac:dyDescent="0.7">
      <c r="AG67" s="100">
        <v>64</v>
      </c>
    </row>
    <row r="68" spans="33:33" x14ac:dyDescent="0.7">
      <c r="AG68" s="100">
        <v>65</v>
      </c>
    </row>
    <row r="69" spans="33:33" x14ac:dyDescent="0.7">
      <c r="AG69" s="100">
        <v>66</v>
      </c>
    </row>
    <row r="70" spans="33:33" x14ac:dyDescent="0.7">
      <c r="AG70" s="100">
        <v>67</v>
      </c>
    </row>
    <row r="71" spans="33:33" x14ac:dyDescent="0.7">
      <c r="AG71" s="100">
        <v>68</v>
      </c>
    </row>
    <row r="72" spans="33:33" x14ac:dyDescent="0.7">
      <c r="AG72" s="100">
        <v>69</v>
      </c>
    </row>
    <row r="73" spans="33:33" x14ac:dyDescent="0.7">
      <c r="AG73" s="100">
        <v>70</v>
      </c>
    </row>
    <row r="74" spans="33:33" x14ac:dyDescent="0.7">
      <c r="AG74" s="100">
        <v>71</v>
      </c>
    </row>
    <row r="75" spans="33:33" x14ac:dyDescent="0.7">
      <c r="AG75" s="100">
        <v>72</v>
      </c>
    </row>
    <row r="76" spans="33:33" x14ac:dyDescent="0.7">
      <c r="AG76" s="100">
        <v>73</v>
      </c>
    </row>
    <row r="77" spans="33:33" x14ac:dyDescent="0.7">
      <c r="AG77" s="100">
        <v>74</v>
      </c>
    </row>
    <row r="78" spans="33:33" x14ac:dyDescent="0.7">
      <c r="AG78" s="100">
        <v>75</v>
      </c>
    </row>
    <row r="79" spans="33:33" x14ac:dyDescent="0.7">
      <c r="AG79" s="100">
        <v>76</v>
      </c>
    </row>
    <row r="80" spans="33:33" x14ac:dyDescent="0.7">
      <c r="AG80" s="100">
        <v>77</v>
      </c>
    </row>
    <row r="81" spans="33:33" x14ac:dyDescent="0.7">
      <c r="AG81" s="100">
        <v>78</v>
      </c>
    </row>
    <row r="82" spans="33:33" x14ac:dyDescent="0.7">
      <c r="AG82" s="100">
        <v>79</v>
      </c>
    </row>
    <row r="83" spans="33:33" x14ac:dyDescent="0.7">
      <c r="AG83" s="100">
        <v>80</v>
      </c>
    </row>
    <row r="84" spans="33:33" x14ac:dyDescent="0.7">
      <c r="AG84" s="100">
        <v>81</v>
      </c>
    </row>
    <row r="85" spans="33:33" x14ac:dyDescent="0.7">
      <c r="AG85" s="100">
        <v>82</v>
      </c>
    </row>
    <row r="86" spans="33:33" x14ac:dyDescent="0.7">
      <c r="AG86" s="100">
        <v>83</v>
      </c>
    </row>
    <row r="87" spans="33:33" x14ac:dyDescent="0.7">
      <c r="AG87" s="100">
        <v>84</v>
      </c>
    </row>
    <row r="88" spans="33:33" x14ac:dyDescent="0.7">
      <c r="AG88" s="100">
        <v>85</v>
      </c>
    </row>
    <row r="89" spans="33:33" x14ac:dyDescent="0.7">
      <c r="AG89" s="100">
        <v>86</v>
      </c>
    </row>
    <row r="90" spans="33:33" x14ac:dyDescent="0.7">
      <c r="AG90" s="100">
        <v>87</v>
      </c>
    </row>
    <row r="91" spans="33:33" x14ac:dyDescent="0.7">
      <c r="AG91" s="100">
        <v>88</v>
      </c>
    </row>
    <row r="92" spans="33:33" x14ac:dyDescent="0.7">
      <c r="AG92" s="100">
        <v>89</v>
      </c>
    </row>
    <row r="93" spans="33:33" x14ac:dyDescent="0.7">
      <c r="AG93" s="100">
        <v>90</v>
      </c>
    </row>
    <row r="94" spans="33:33" x14ac:dyDescent="0.7">
      <c r="AG94" s="100">
        <v>91</v>
      </c>
    </row>
    <row r="95" spans="33:33" x14ac:dyDescent="0.7">
      <c r="AG95" s="100">
        <v>92</v>
      </c>
    </row>
    <row r="96" spans="33:33" x14ac:dyDescent="0.7">
      <c r="AG96" s="100">
        <v>93</v>
      </c>
    </row>
    <row r="97" spans="33:33" x14ac:dyDescent="0.7">
      <c r="AG97" s="100">
        <v>94</v>
      </c>
    </row>
    <row r="98" spans="33:33" x14ac:dyDescent="0.7">
      <c r="AG98" s="100">
        <v>95</v>
      </c>
    </row>
    <row r="99" spans="33:33" x14ac:dyDescent="0.7">
      <c r="AG99" s="100">
        <v>96</v>
      </c>
    </row>
    <row r="100" spans="33:33" x14ac:dyDescent="0.7">
      <c r="AG100" s="100">
        <v>97</v>
      </c>
    </row>
    <row r="101" spans="33:33" x14ac:dyDescent="0.7">
      <c r="AG101" s="100">
        <v>98</v>
      </c>
    </row>
    <row r="102" spans="33:33" x14ac:dyDescent="0.7">
      <c r="AG102" s="100">
        <v>99</v>
      </c>
    </row>
    <row r="103" spans="33:33" x14ac:dyDescent="0.7">
      <c r="AG103" s="100">
        <v>100</v>
      </c>
    </row>
    <row r="104" spans="33:33" x14ac:dyDescent="0.7">
      <c r="AG104" s="100">
        <v>101</v>
      </c>
    </row>
    <row r="105" spans="33:33" x14ac:dyDescent="0.7">
      <c r="AG105" s="100">
        <v>102</v>
      </c>
    </row>
    <row r="106" spans="33:33" x14ac:dyDescent="0.7">
      <c r="AG106" s="100">
        <v>103</v>
      </c>
    </row>
    <row r="107" spans="33:33" x14ac:dyDescent="0.7">
      <c r="AG107" s="100">
        <v>104</v>
      </c>
    </row>
    <row r="108" spans="33:33" x14ac:dyDescent="0.7">
      <c r="AG108" s="100">
        <v>105</v>
      </c>
    </row>
    <row r="109" spans="33:33" x14ac:dyDescent="0.7">
      <c r="AG109" s="100">
        <v>106</v>
      </c>
    </row>
    <row r="110" spans="33:33" x14ac:dyDescent="0.7">
      <c r="AG110" s="100">
        <v>107</v>
      </c>
    </row>
    <row r="111" spans="33:33" x14ac:dyDescent="0.7">
      <c r="AG111" s="100">
        <v>108</v>
      </c>
    </row>
    <row r="112" spans="33:33" x14ac:dyDescent="0.7">
      <c r="AG112" s="100">
        <v>109</v>
      </c>
    </row>
    <row r="113" spans="33:33" x14ac:dyDescent="0.7">
      <c r="AG113" s="100">
        <v>110</v>
      </c>
    </row>
    <row r="114" spans="33:33" x14ac:dyDescent="0.7">
      <c r="AG114" s="100">
        <v>111</v>
      </c>
    </row>
    <row r="115" spans="33:33" x14ac:dyDescent="0.7">
      <c r="AG115" s="100">
        <v>112</v>
      </c>
    </row>
    <row r="116" spans="33:33" x14ac:dyDescent="0.7">
      <c r="AG116" s="100">
        <v>113</v>
      </c>
    </row>
    <row r="117" spans="33:33" x14ac:dyDescent="0.7">
      <c r="AG117" s="100">
        <v>114</v>
      </c>
    </row>
    <row r="118" spans="33:33" x14ac:dyDescent="0.7">
      <c r="AG118" s="100">
        <v>115</v>
      </c>
    </row>
    <row r="119" spans="33:33" x14ac:dyDescent="0.7">
      <c r="AG119" s="100">
        <v>116</v>
      </c>
    </row>
    <row r="120" spans="33:33" x14ac:dyDescent="0.7">
      <c r="AG120" s="100">
        <v>117</v>
      </c>
    </row>
    <row r="121" spans="33:33" x14ac:dyDescent="0.7">
      <c r="AG121" s="100">
        <v>118</v>
      </c>
    </row>
    <row r="122" spans="33:33" x14ac:dyDescent="0.7">
      <c r="AG122" s="100">
        <v>119</v>
      </c>
    </row>
    <row r="123" spans="33:33" x14ac:dyDescent="0.7">
      <c r="AG123" s="100">
        <v>120</v>
      </c>
    </row>
    <row r="124" spans="33:33" x14ac:dyDescent="0.7">
      <c r="AG124" s="100">
        <v>121</v>
      </c>
    </row>
    <row r="125" spans="33:33" x14ac:dyDescent="0.7">
      <c r="AG125" s="100">
        <v>122</v>
      </c>
    </row>
    <row r="126" spans="33:33" x14ac:dyDescent="0.7">
      <c r="AG126" s="100">
        <v>123</v>
      </c>
    </row>
    <row r="127" spans="33:33" x14ac:dyDescent="0.7">
      <c r="AG127" s="100">
        <v>124</v>
      </c>
    </row>
    <row r="128" spans="33:33" x14ac:dyDescent="0.7">
      <c r="AG128" s="100">
        <v>125</v>
      </c>
    </row>
    <row r="129" spans="33:33" x14ac:dyDescent="0.7">
      <c r="AG129" s="100">
        <v>126</v>
      </c>
    </row>
    <row r="130" spans="33:33" x14ac:dyDescent="0.7">
      <c r="AG130" s="100">
        <v>127</v>
      </c>
    </row>
    <row r="131" spans="33:33" x14ac:dyDescent="0.7">
      <c r="AG131" s="100">
        <v>128</v>
      </c>
    </row>
    <row r="132" spans="33:33" x14ac:dyDescent="0.7">
      <c r="AG132" s="100">
        <v>129</v>
      </c>
    </row>
    <row r="133" spans="33:33" x14ac:dyDescent="0.7">
      <c r="AG133" s="100">
        <v>130</v>
      </c>
    </row>
    <row r="134" spans="33:33" x14ac:dyDescent="0.7">
      <c r="AG134" s="100">
        <v>131</v>
      </c>
    </row>
    <row r="135" spans="33:33" x14ac:dyDescent="0.7">
      <c r="AG135" s="100">
        <v>132</v>
      </c>
    </row>
    <row r="136" spans="33:33" x14ac:dyDescent="0.7">
      <c r="AG136" s="100">
        <v>133</v>
      </c>
    </row>
    <row r="137" spans="33:33" x14ac:dyDescent="0.7">
      <c r="AG137" s="100">
        <v>134</v>
      </c>
    </row>
    <row r="138" spans="33:33" x14ac:dyDescent="0.7">
      <c r="AG138" s="100">
        <v>135</v>
      </c>
    </row>
    <row r="139" spans="33:33" x14ac:dyDescent="0.7">
      <c r="AG139" s="100">
        <v>136</v>
      </c>
    </row>
    <row r="140" spans="33:33" x14ac:dyDescent="0.7">
      <c r="AG140" s="100">
        <v>137</v>
      </c>
    </row>
    <row r="141" spans="33:33" x14ac:dyDescent="0.7">
      <c r="AG141" s="100">
        <v>138</v>
      </c>
    </row>
    <row r="142" spans="33:33" x14ac:dyDescent="0.7">
      <c r="AG142" s="100">
        <v>139</v>
      </c>
    </row>
    <row r="143" spans="33:33" x14ac:dyDescent="0.7">
      <c r="AG143" s="100">
        <v>140</v>
      </c>
    </row>
    <row r="144" spans="33:33" x14ac:dyDescent="0.7">
      <c r="AG144" s="100">
        <v>141</v>
      </c>
    </row>
    <row r="145" spans="33:33" x14ac:dyDescent="0.7">
      <c r="AG145" s="100">
        <v>142</v>
      </c>
    </row>
    <row r="146" spans="33:33" x14ac:dyDescent="0.7">
      <c r="AG146" s="100">
        <v>143</v>
      </c>
    </row>
    <row r="147" spans="33:33" x14ac:dyDescent="0.7">
      <c r="AG147" s="100">
        <v>144</v>
      </c>
    </row>
    <row r="148" spans="33:33" x14ac:dyDescent="0.7">
      <c r="AG148" s="100">
        <v>145</v>
      </c>
    </row>
    <row r="149" spans="33:33" x14ac:dyDescent="0.7">
      <c r="AG149" s="100">
        <v>146</v>
      </c>
    </row>
    <row r="150" spans="33:33" x14ac:dyDescent="0.7">
      <c r="AG150" s="100">
        <v>147</v>
      </c>
    </row>
    <row r="151" spans="33:33" x14ac:dyDescent="0.7">
      <c r="AG151" s="100">
        <v>148</v>
      </c>
    </row>
    <row r="152" spans="33:33" x14ac:dyDescent="0.7">
      <c r="AG152" s="100">
        <v>149</v>
      </c>
    </row>
    <row r="153" spans="33:33" x14ac:dyDescent="0.7">
      <c r="AG153" s="100">
        <v>150</v>
      </c>
    </row>
    <row r="154" spans="33:33" x14ac:dyDescent="0.7">
      <c r="AG154" s="100">
        <v>151</v>
      </c>
    </row>
    <row r="155" spans="33:33" x14ac:dyDescent="0.7">
      <c r="AG155" s="100">
        <v>152</v>
      </c>
    </row>
    <row r="156" spans="33:33" x14ac:dyDescent="0.7">
      <c r="AG156" s="100">
        <v>153</v>
      </c>
    </row>
    <row r="157" spans="33:33" x14ac:dyDescent="0.7">
      <c r="AG157" s="100">
        <v>154</v>
      </c>
    </row>
    <row r="158" spans="33:33" x14ac:dyDescent="0.7">
      <c r="AG158" s="100">
        <v>155</v>
      </c>
    </row>
    <row r="159" spans="33:33" x14ac:dyDescent="0.7">
      <c r="AG159" s="100">
        <v>156</v>
      </c>
    </row>
    <row r="160" spans="33:33" x14ac:dyDescent="0.7">
      <c r="AG160" s="100">
        <v>157</v>
      </c>
    </row>
    <row r="161" spans="33:33" x14ac:dyDescent="0.7">
      <c r="AG161" s="100">
        <v>158</v>
      </c>
    </row>
    <row r="162" spans="33:33" x14ac:dyDescent="0.7">
      <c r="AG162" s="100">
        <v>159</v>
      </c>
    </row>
    <row r="163" spans="33:33" x14ac:dyDescent="0.7">
      <c r="AG163" s="100">
        <v>160</v>
      </c>
    </row>
    <row r="164" spans="33:33" x14ac:dyDescent="0.7">
      <c r="AG164" s="100">
        <v>161</v>
      </c>
    </row>
    <row r="165" spans="33:33" x14ac:dyDescent="0.7">
      <c r="AG165" s="100">
        <v>162</v>
      </c>
    </row>
    <row r="166" spans="33:33" x14ac:dyDescent="0.7">
      <c r="AG166" s="100">
        <v>163</v>
      </c>
    </row>
    <row r="167" spans="33:33" x14ac:dyDescent="0.7">
      <c r="AG167" s="100">
        <v>164</v>
      </c>
    </row>
    <row r="168" spans="33:33" x14ac:dyDescent="0.7">
      <c r="AG168" s="100">
        <v>165</v>
      </c>
    </row>
    <row r="169" spans="33:33" x14ac:dyDescent="0.7">
      <c r="AG169" s="100">
        <v>166</v>
      </c>
    </row>
    <row r="170" spans="33:33" x14ac:dyDescent="0.7">
      <c r="AG170" s="100">
        <v>167</v>
      </c>
    </row>
    <row r="171" spans="33:33" x14ac:dyDescent="0.7">
      <c r="AG171" s="100">
        <v>168</v>
      </c>
    </row>
    <row r="172" spans="33:33" x14ac:dyDescent="0.7">
      <c r="AG172" s="100">
        <v>169</v>
      </c>
    </row>
    <row r="173" spans="33:33" x14ac:dyDescent="0.7">
      <c r="AG173" s="100">
        <v>170</v>
      </c>
    </row>
    <row r="174" spans="33:33" x14ac:dyDescent="0.7">
      <c r="AG174" s="100">
        <v>171</v>
      </c>
    </row>
    <row r="175" spans="33:33" x14ac:dyDescent="0.7">
      <c r="AG175" s="100">
        <v>172</v>
      </c>
    </row>
    <row r="176" spans="33:33" x14ac:dyDescent="0.7">
      <c r="AG176" s="100">
        <v>173</v>
      </c>
    </row>
    <row r="177" spans="33:33" x14ac:dyDescent="0.7">
      <c r="AG177" s="100">
        <v>174</v>
      </c>
    </row>
    <row r="178" spans="33:33" x14ac:dyDescent="0.7">
      <c r="AG178" s="100">
        <v>175</v>
      </c>
    </row>
    <row r="179" spans="33:33" x14ac:dyDescent="0.7">
      <c r="AG179" s="100">
        <v>176</v>
      </c>
    </row>
    <row r="180" spans="33:33" x14ac:dyDescent="0.7">
      <c r="AG180" s="100">
        <v>177</v>
      </c>
    </row>
    <row r="181" spans="33:33" x14ac:dyDescent="0.7">
      <c r="AG181" s="100">
        <v>178</v>
      </c>
    </row>
    <row r="182" spans="33:33" x14ac:dyDescent="0.7">
      <c r="AG182" s="100">
        <v>179</v>
      </c>
    </row>
    <row r="183" spans="33:33" x14ac:dyDescent="0.7">
      <c r="AG183" s="100">
        <v>180</v>
      </c>
    </row>
    <row r="184" spans="33:33" x14ac:dyDescent="0.7">
      <c r="AG184" s="100">
        <v>181</v>
      </c>
    </row>
    <row r="185" spans="33:33" x14ac:dyDescent="0.7">
      <c r="AG185" s="100">
        <v>182</v>
      </c>
    </row>
    <row r="186" spans="33:33" x14ac:dyDescent="0.7">
      <c r="AG186" s="100">
        <v>183</v>
      </c>
    </row>
    <row r="187" spans="33:33" x14ac:dyDescent="0.7">
      <c r="AG187" s="100">
        <v>184</v>
      </c>
    </row>
    <row r="188" spans="33:33" x14ac:dyDescent="0.7">
      <c r="AG188" s="100">
        <v>185</v>
      </c>
    </row>
    <row r="189" spans="33:33" x14ac:dyDescent="0.7">
      <c r="AG189" s="100">
        <v>186</v>
      </c>
    </row>
    <row r="190" spans="33:33" x14ac:dyDescent="0.7">
      <c r="AG190" s="100">
        <v>187</v>
      </c>
    </row>
    <row r="191" spans="33:33" x14ac:dyDescent="0.7">
      <c r="AG191" s="100">
        <v>188</v>
      </c>
    </row>
    <row r="192" spans="33:33" x14ac:dyDescent="0.7">
      <c r="AG192" s="100">
        <v>189</v>
      </c>
    </row>
    <row r="193" spans="33:33" x14ac:dyDescent="0.7">
      <c r="AG193" s="100">
        <v>190</v>
      </c>
    </row>
    <row r="194" spans="33:33" x14ac:dyDescent="0.7">
      <c r="AG194" s="100">
        <v>191</v>
      </c>
    </row>
    <row r="195" spans="33:33" x14ac:dyDescent="0.7">
      <c r="AG195" s="100">
        <v>192</v>
      </c>
    </row>
    <row r="196" spans="33:33" x14ac:dyDescent="0.7">
      <c r="AG196" s="100">
        <v>193</v>
      </c>
    </row>
    <row r="197" spans="33:33" x14ac:dyDescent="0.7">
      <c r="AG197" s="100">
        <v>194</v>
      </c>
    </row>
    <row r="198" spans="33:33" x14ac:dyDescent="0.7">
      <c r="AG198" s="100">
        <v>195</v>
      </c>
    </row>
    <row r="199" spans="33:33" x14ac:dyDescent="0.7">
      <c r="AG199" s="100">
        <v>196</v>
      </c>
    </row>
    <row r="200" spans="33:33" x14ac:dyDescent="0.7">
      <c r="AG200" s="100">
        <v>197</v>
      </c>
    </row>
    <row r="201" spans="33:33" x14ac:dyDescent="0.7">
      <c r="AG201" s="100">
        <v>198</v>
      </c>
    </row>
    <row r="202" spans="33:33" x14ac:dyDescent="0.7">
      <c r="AG202" s="100">
        <v>199</v>
      </c>
    </row>
    <row r="203" spans="33:33" x14ac:dyDescent="0.7">
      <c r="AG203" s="100">
        <v>200</v>
      </c>
    </row>
    <row r="204" spans="33:33" x14ac:dyDescent="0.7">
      <c r="AG204" s="100">
        <v>201</v>
      </c>
    </row>
    <row r="205" spans="33:33" x14ac:dyDescent="0.7">
      <c r="AG205" s="100">
        <v>202</v>
      </c>
    </row>
    <row r="206" spans="33:33" x14ac:dyDescent="0.7">
      <c r="AG206" s="100">
        <v>203</v>
      </c>
    </row>
    <row r="207" spans="33:33" x14ac:dyDescent="0.7">
      <c r="AG207" s="100">
        <v>204</v>
      </c>
    </row>
    <row r="208" spans="33:33" x14ac:dyDescent="0.7">
      <c r="AG208" s="100">
        <v>205</v>
      </c>
    </row>
    <row r="209" spans="33:33" x14ac:dyDescent="0.7">
      <c r="AG209" s="100">
        <v>206</v>
      </c>
    </row>
    <row r="210" spans="33:33" x14ac:dyDescent="0.7">
      <c r="AG210" s="100">
        <v>207</v>
      </c>
    </row>
    <row r="211" spans="33:33" x14ac:dyDescent="0.7">
      <c r="AG211" s="100">
        <v>208</v>
      </c>
    </row>
    <row r="212" spans="33:33" x14ac:dyDescent="0.7">
      <c r="AG212" s="100">
        <v>209</v>
      </c>
    </row>
    <row r="213" spans="33:33" x14ac:dyDescent="0.7">
      <c r="AG213" s="100">
        <v>210</v>
      </c>
    </row>
    <row r="214" spans="33:33" x14ac:dyDescent="0.7">
      <c r="AG214" s="100">
        <v>211</v>
      </c>
    </row>
    <row r="215" spans="33:33" x14ac:dyDescent="0.7">
      <c r="AG215" s="100">
        <v>212</v>
      </c>
    </row>
    <row r="216" spans="33:33" x14ac:dyDescent="0.7">
      <c r="AG216" s="100">
        <v>213</v>
      </c>
    </row>
    <row r="217" spans="33:33" x14ac:dyDescent="0.7">
      <c r="AG217" s="100">
        <v>214</v>
      </c>
    </row>
    <row r="218" spans="33:33" x14ac:dyDescent="0.7">
      <c r="AG218" s="100">
        <v>215</v>
      </c>
    </row>
  </sheetData>
  <sheetProtection algorithmName="SHA-512" hashValue="JUN4Vt8YVO5dL8+ennUfLjTC9cMuJWAb1pl4F6TEd9qQtCdywNYx03+DEPWOU3yKRTAOSAzXHKOWQhSshUGZdg==" saltValue="/BScarDswFt4hPLTdfzHpQ==" spinCount="100000" sheet="1" objects="1" scenarios="1"/>
  <protectedRanges>
    <protectedRange sqref="G4:AC40" name="ช่วง1"/>
  </protectedRanges>
  <mergeCells count="6">
    <mergeCell ref="B2:E2"/>
    <mergeCell ref="A3:A7"/>
    <mergeCell ref="B3:B7"/>
    <mergeCell ref="C3:E7"/>
    <mergeCell ref="F3:AC3"/>
    <mergeCell ref="V2:W2"/>
  </mergeCells>
  <dataValidations count="5">
    <dataValidation type="list" allowBlank="1" showInputMessage="1" showErrorMessage="1" sqref="G4:AC4" xr:uid="{D6E788D9-4C29-41DA-B300-213C6511F2E0}">
      <formula1>$AD$4:$AD$15</formula1>
    </dataValidation>
    <dataValidation type="list" allowBlank="1" showInputMessage="1" showErrorMessage="1" sqref="G5:AC5" xr:uid="{560B6666-9549-4942-92E4-5BB49D801C03}">
      <formula1>$AE$4:$AE$10</formula1>
    </dataValidation>
    <dataValidation type="list" allowBlank="1" showInputMessage="1" showErrorMessage="1" sqref="G6:AC6" xr:uid="{BB11162F-B6ED-4EB6-B646-B1E8DF56A506}">
      <formula1>$AF$4:$AF$34</formula1>
    </dataValidation>
    <dataValidation type="list" allowBlank="1" showInputMessage="1" showErrorMessage="1" sqref="G8:AC37" xr:uid="{40E47D7D-64B2-4628-A35A-0998C372D3D7}">
      <formula1>$AH$4:$AH$8</formula1>
    </dataValidation>
    <dataValidation type="list" allowBlank="1" showInputMessage="1" showErrorMessage="1" sqref="G7:AC7" xr:uid="{60F1FC33-CC42-4901-8820-AD103B88247A}">
      <formula1>$AG$4:$AG$219</formula1>
    </dataValidation>
  </dataValidations>
  <pageMargins left="0.64" right="0.12" top="0.44" bottom="0.38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E5802F-E8DC-46A9-AB2A-2C3C0864A0FA}">
  <sheetPr codeName="Sheet21">
    <tabColor theme="4" tint="0.39997558519241921"/>
  </sheetPr>
  <dimension ref="A1:AP218"/>
  <sheetViews>
    <sheetView zoomScaleNormal="100" workbookViewId="0">
      <selection activeCell="G4" sqref="G4:AC7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9" width="2.5" style="93" customWidth="1"/>
    <col min="30" max="32" width="5.69921875" style="100" customWidth="1"/>
    <col min="33" max="33" width="5.8984375" style="100" customWidth="1"/>
    <col min="34" max="34" width="5.09765625" style="100" customWidth="1"/>
    <col min="35" max="35" width="8.5" style="100" customWidth="1"/>
    <col min="36" max="36" width="5.69921875" style="100" customWidth="1"/>
    <col min="37" max="37" width="6.296875" style="100" customWidth="1"/>
    <col min="38" max="38" width="6.59765625" style="100" customWidth="1"/>
    <col min="39" max="39" width="8.796875" style="94"/>
    <col min="40" max="42" width="8.796875" style="95"/>
    <col min="43" max="16384" width="8.796875" style="94"/>
  </cols>
  <sheetData>
    <row r="1" spans="1:42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0"/>
      <c r="V1" s="63" t="s">
        <v>200</v>
      </c>
      <c r="W1" s="68"/>
      <c r="X1" s="68"/>
      <c r="Y1" s="68">
        <f>ข้อมูลพื้นฐาน!B9</f>
        <v>0</v>
      </c>
      <c r="Z1" s="68"/>
      <c r="AA1" s="68"/>
      <c r="AB1" s="60"/>
      <c r="AC1" s="68"/>
    </row>
    <row r="2" spans="1:42" x14ac:dyDescent="0.7">
      <c r="A2" s="84" t="s">
        <v>97</v>
      </c>
      <c r="B2" s="231">
        <f>ข้อมูลพื้นฐาน!B11</f>
        <v>0</v>
      </c>
      <c r="C2" s="231"/>
      <c r="D2" s="231"/>
      <c r="E2" s="231"/>
      <c r="F2" s="123"/>
      <c r="G2" s="124"/>
      <c r="H2" s="124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4" t="s">
        <v>199</v>
      </c>
      <c r="T2" s="62"/>
      <c r="U2" s="62"/>
      <c r="V2" s="249">
        <f>ข้อมูลพื้นฐาน!B13</f>
        <v>0</v>
      </c>
      <c r="W2" s="249"/>
      <c r="X2" s="63"/>
      <c r="Y2" s="63" t="s">
        <v>192</v>
      </c>
      <c r="Z2" s="68"/>
      <c r="AA2" s="68"/>
      <c r="AB2" s="68"/>
      <c r="AC2" s="68"/>
    </row>
    <row r="3" spans="1:42" x14ac:dyDescent="0.7">
      <c r="A3" s="232" t="s">
        <v>64</v>
      </c>
      <c r="B3" s="235" t="s">
        <v>72</v>
      </c>
      <c r="C3" s="238" t="s">
        <v>71</v>
      </c>
      <c r="D3" s="239"/>
      <c r="E3" s="240"/>
      <c r="F3" s="247" t="s">
        <v>194</v>
      </c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48"/>
      <c r="Z3" s="248"/>
      <c r="AA3" s="248"/>
      <c r="AB3" s="248"/>
      <c r="AC3" s="248"/>
    </row>
    <row r="4" spans="1:42" ht="21" customHeight="1" x14ac:dyDescent="0.7">
      <c r="A4" s="233"/>
      <c r="B4" s="236"/>
      <c r="C4" s="241"/>
      <c r="D4" s="242"/>
      <c r="E4" s="243"/>
      <c r="F4" s="127" t="s">
        <v>73</v>
      </c>
      <c r="G4" s="189" t="s">
        <v>77</v>
      </c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89"/>
      <c r="AB4" s="189"/>
      <c r="AC4" s="189"/>
      <c r="AD4" s="100" t="s">
        <v>77</v>
      </c>
      <c r="AE4" s="100" t="s">
        <v>180</v>
      </c>
      <c r="AF4" s="100">
        <v>1</v>
      </c>
      <c r="AG4" s="100">
        <v>1</v>
      </c>
      <c r="AH4" s="100" t="s">
        <v>89</v>
      </c>
    </row>
    <row r="5" spans="1:42" ht="21" customHeight="1" x14ac:dyDescent="0.7">
      <c r="A5" s="233"/>
      <c r="B5" s="236"/>
      <c r="C5" s="241"/>
      <c r="D5" s="242"/>
      <c r="E5" s="243"/>
      <c r="F5" s="127" t="s">
        <v>76</v>
      </c>
      <c r="G5" s="190" t="s">
        <v>180</v>
      </c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00" t="s">
        <v>78</v>
      </c>
      <c r="AE5" s="100" t="s">
        <v>181</v>
      </c>
      <c r="AF5" s="100">
        <v>2</v>
      </c>
      <c r="AG5" s="100">
        <v>2</v>
      </c>
      <c r="AH5" s="100" t="s">
        <v>90</v>
      </c>
    </row>
    <row r="6" spans="1:42" ht="21" customHeight="1" x14ac:dyDescent="0.7">
      <c r="A6" s="233"/>
      <c r="B6" s="236"/>
      <c r="C6" s="241"/>
      <c r="D6" s="242"/>
      <c r="E6" s="243"/>
      <c r="F6" s="127" t="s">
        <v>74</v>
      </c>
      <c r="G6" s="189"/>
      <c r="H6" s="189"/>
      <c r="I6" s="189"/>
      <c r="J6" s="189"/>
      <c r="K6" s="189"/>
      <c r="L6" s="189"/>
      <c r="M6" s="189"/>
      <c r="N6" s="189"/>
      <c r="O6" s="189"/>
      <c r="P6" s="189"/>
      <c r="Q6" s="189"/>
      <c r="R6" s="189"/>
      <c r="S6" s="189"/>
      <c r="T6" s="189"/>
      <c r="U6" s="189"/>
      <c r="V6" s="189"/>
      <c r="W6" s="189"/>
      <c r="X6" s="189"/>
      <c r="Y6" s="189"/>
      <c r="Z6" s="189"/>
      <c r="AA6" s="189"/>
      <c r="AB6" s="189"/>
      <c r="AC6" s="189"/>
      <c r="AD6" s="100" t="s">
        <v>79</v>
      </c>
      <c r="AE6" s="100" t="s">
        <v>182</v>
      </c>
      <c r="AF6" s="100">
        <v>3</v>
      </c>
      <c r="AG6" s="100">
        <v>3</v>
      </c>
      <c r="AH6" s="100" t="s">
        <v>91</v>
      </c>
    </row>
    <row r="7" spans="1:42" ht="21" customHeight="1" x14ac:dyDescent="0.7">
      <c r="A7" s="234"/>
      <c r="B7" s="237"/>
      <c r="C7" s="244"/>
      <c r="D7" s="245"/>
      <c r="E7" s="246"/>
      <c r="F7" s="128" t="s">
        <v>75</v>
      </c>
      <c r="G7" s="191">
        <v>47</v>
      </c>
      <c r="H7" s="191">
        <v>48</v>
      </c>
      <c r="I7" s="191">
        <v>49</v>
      </c>
      <c r="J7" s="191">
        <v>50</v>
      </c>
      <c r="K7" s="191">
        <v>51</v>
      </c>
      <c r="L7" s="191">
        <v>52</v>
      </c>
      <c r="M7" s="191">
        <v>53</v>
      </c>
      <c r="N7" s="191">
        <v>54</v>
      </c>
      <c r="O7" s="191">
        <v>55</v>
      </c>
      <c r="P7" s="191">
        <v>56</v>
      </c>
      <c r="Q7" s="191">
        <v>57</v>
      </c>
      <c r="R7" s="191">
        <v>58</v>
      </c>
      <c r="S7" s="191">
        <v>59</v>
      </c>
      <c r="T7" s="191">
        <v>60</v>
      </c>
      <c r="U7" s="191">
        <v>61</v>
      </c>
      <c r="V7" s="191">
        <v>62</v>
      </c>
      <c r="W7" s="191">
        <v>63</v>
      </c>
      <c r="X7" s="191">
        <v>64</v>
      </c>
      <c r="Y7" s="191">
        <v>65</v>
      </c>
      <c r="Z7" s="191">
        <v>66</v>
      </c>
      <c r="AA7" s="191">
        <v>67</v>
      </c>
      <c r="AB7" s="191">
        <v>68</v>
      </c>
      <c r="AC7" s="191">
        <v>69</v>
      </c>
      <c r="AD7" s="100" t="s">
        <v>80</v>
      </c>
      <c r="AE7" s="100" t="s">
        <v>183</v>
      </c>
      <c r="AF7" s="100">
        <v>4</v>
      </c>
      <c r="AG7" s="100">
        <v>4</v>
      </c>
      <c r="AH7" s="100" t="s">
        <v>92</v>
      </c>
      <c r="AI7" s="101" t="s">
        <v>99</v>
      </c>
      <c r="AJ7" s="101" t="s">
        <v>100</v>
      </c>
      <c r="AK7" s="101" t="s">
        <v>101</v>
      </c>
      <c r="AL7" s="101" t="s">
        <v>102</v>
      </c>
    </row>
    <row r="8" spans="1:42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3922</v>
      </c>
      <c r="C8" s="88" t="str">
        <f>ข้อมูลนักเรียน!C2</f>
        <v>ด.ช.</v>
      </c>
      <c r="D8" s="89" t="str">
        <f>ข้อมูลนักเรียน!D2</f>
        <v>สุรชัย</v>
      </c>
      <c r="E8" s="89" t="str">
        <f>ข้อมูลนักเรียน!E2</f>
        <v>เมืองปาก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102" t="s">
        <v>81</v>
      </c>
      <c r="AE8" s="102" t="s">
        <v>184</v>
      </c>
      <c r="AF8" s="102">
        <v>5</v>
      </c>
      <c r="AG8" s="102">
        <v>5</v>
      </c>
      <c r="AH8" s="102"/>
      <c r="AI8" s="102">
        <f t="shared" ref="AI8:AI40" si="0">COUNTIF(G8:AC8,"/")</f>
        <v>0</v>
      </c>
      <c r="AJ8" s="102">
        <f t="shared" ref="AJ8:AJ40" si="1">COUNTIF(G8:AC8,"ข")</f>
        <v>0</v>
      </c>
      <c r="AK8" s="102">
        <f t="shared" ref="AK8:AK40" si="2">COUNTIF(G8:AC8,"ล")</f>
        <v>0</v>
      </c>
      <c r="AL8" s="102">
        <f t="shared" ref="AL8:AL40" si="3">COUNTIF(G8:AC8,"ป")</f>
        <v>0</v>
      </c>
      <c r="AN8" s="97"/>
      <c r="AO8" s="97"/>
      <c r="AP8" s="97"/>
    </row>
    <row r="9" spans="1:42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3923</v>
      </c>
      <c r="C9" s="88" t="str">
        <f>ข้อมูลนักเรียน!C3</f>
        <v>ด.ช.</v>
      </c>
      <c r="D9" s="89" t="str">
        <f>ข้อมูลนักเรียน!D3</f>
        <v>ชนาธิป</v>
      </c>
      <c r="E9" s="89" t="str">
        <f>ข้อมูลนักเรียน!E3</f>
        <v>คำมา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102" t="s">
        <v>82</v>
      </c>
      <c r="AE9" s="102" t="s">
        <v>185</v>
      </c>
      <c r="AF9" s="102">
        <v>6</v>
      </c>
      <c r="AG9" s="102">
        <v>6</v>
      </c>
      <c r="AH9" s="102"/>
      <c r="AI9" s="102">
        <f t="shared" si="0"/>
        <v>0</v>
      </c>
      <c r="AJ9" s="102">
        <f t="shared" si="1"/>
        <v>0</v>
      </c>
      <c r="AK9" s="102">
        <f t="shared" si="2"/>
        <v>0</v>
      </c>
      <c r="AL9" s="102">
        <f t="shared" si="3"/>
        <v>0</v>
      </c>
      <c r="AN9" s="97"/>
      <c r="AO9" s="97"/>
      <c r="AP9" s="97"/>
    </row>
    <row r="10" spans="1:42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3924</v>
      </c>
      <c r="C10" s="88" t="str">
        <f>ข้อมูลนักเรียน!C4</f>
        <v>ด.ช.</v>
      </c>
      <c r="D10" s="89" t="str">
        <f>ข้อมูลนักเรียน!D4</f>
        <v>ปกรณ์</v>
      </c>
      <c r="E10" s="89" t="str">
        <f>ข้อมูลนักเรียน!E4</f>
        <v>ศรีบุญ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02" t="s">
        <v>83</v>
      </c>
      <c r="AE10" s="102" t="s">
        <v>186</v>
      </c>
      <c r="AF10" s="102">
        <v>7</v>
      </c>
      <c r="AG10" s="102">
        <v>7</v>
      </c>
      <c r="AH10" s="102"/>
      <c r="AI10" s="102">
        <f t="shared" si="0"/>
        <v>0</v>
      </c>
      <c r="AJ10" s="102">
        <f t="shared" si="1"/>
        <v>0</v>
      </c>
      <c r="AK10" s="102">
        <f t="shared" si="2"/>
        <v>0</v>
      </c>
      <c r="AL10" s="102">
        <f t="shared" si="3"/>
        <v>0</v>
      </c>
      <c r="AN10" s="97"/>
      <c r="AO10" s="97"/>
      <c r="AP10" s="97"/>
    </row>
    <row r="11" spans="1:42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4045</v>
      </c>
      <c r="C11" s="88" t="str">
        <f>ข้อมูลนักเรียน!C5</f>
        <v>ด.ช.</v>
      </c>
      <c r="D11" s="89" t="str">
        <f>ข้อมูลนักเรียน!D5</f>
        <v>นาวิน</v>
      </c>
      <c r="E11" s="89" t="str">
        <f>ข้อมูลนักเรียน!E5</f>
        <v>มาเสือ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02" t="s">
        <v>84</v>
      </c>
      <c r="AE11" s="102"/>
      <c r="AF11" s="102">
        <v>8</v>
      </c>
      <c r="AG11" s="102">
        <v>8</v>
      </c>
      <c r="AH11" s="102"/>
      <c r="AI11" s="102">
        <f t="shared" si="0"/>
        <v>0</v>
      </c>
      <c r="AJ11" s="102">
        <f t="shared" si="1"/>
        <v>0</v>
      </c>
      <c r="AK11" s="102">
        <f t="shared" si="2"/>
        <v>0</v>
      </c>
      <c r="AL11" s="102">
        <f t="shared" si="3"/>
        <v>0</v>
      </c>
      <c r="AN11" s="97"/>
      <c r="AO11" s="97"/>
      <c r="AP11" s="97"/>
    </row>
    <row r="12" spans="1:42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4047</v>
      </c>
      <c r="C12" s="88" t="str">
        <f>ข้อมูลนักเรียน!C6</f>
        <v>ด.ช.</v>
      </c>
      <c r="D12" s="89" t="str">
        <f>ข้อมูลนักเรียน!D6</f>
        <v>กุลชาติ</v>
      </c>
      <c r="E12" s="89" t="str">
        <f>ข้อมูลนักเรียน!E6</f>
        <v>พรมตา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102" t="s">
        <v>85</v>
      </c>
      <c r="AE12" s="102"/>
      <c r="AF12" s="102">
        <v>9</v>
      </c>
      <c r="AG12" s="102">
        <v>9</v>
      </c>
      <c r="AH12" s="102"/>
      <c r="AI12" s="102">
        <f t="shared" si="0"/>
        <v>0</v>
      </c>
      <c r="AJ12" s="102">
        <f t="shared" si="1"/>
        <v>0</v>
      </c>
      <c r="AK12" s="102">
        <f t="shared" si="2"/>
        <v>0</v>
      </c>
      <c r="AL12" s="102">
        <f t="shared" si="3"/>
        <v>0</v>
      </c>
      <c r="AN12" s="97"/>
      <c r="AO12" s="97"/>
      <c r="AP12" s="97"/>
    </row>
    <row r="13" spans="1:42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4052</v>
      </c>
      <c r="C13" s="88" t="str">
        <f>ข้อมูลนักเรียน!C7</f>
        <v>ด.ช.</v>
      </c>
      <c r="D13" s="89" t="str">
        <f>ข้อมูลนักเรียน!D7</f>
        <v>เอกวัส</v>
      </c>
      <c r="E13" s="89" t="str">
        <f>ข้อมูลนักเรียน!E7</f>
        <v>แพรทอง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102" t="s">
        <v>86</v>
      </c>
      <c r="AE13" s="102"/>
      <c r="AF13" s="102">
        <v>10</v>
      </c>
      <c r="AG13" s="102">
        <v>10</v>
      </c>
      <c r="AH13" s="102"/>
      <c r="AI13" s="102">
        <f t="shared" si="0"/>
        <v>0</v>
      </c>
      <c r="AJ13" s="102">
        <f t="shared" si="1"/>
        <v>0</v>
      </c>
      <c r="AK13" s="102">
        <f t="shared" si="2"/>
        <v>0</v>
      </c>
      <c r="AL13" s="102">
        <f t="shared" si="3"/>
        <v>0</v>
      </c>
      <c r="AN13" s="97"/>
      <c r="AO13" s="97"/>
      <c r="AP13" s="97"/>
    </row>
    <row r="14" spans="1:42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4129</v>
      </c>
      <c r="C14" s="88" t="str">
        <f>ข้อมูลนักเรียน!C8</f>
        <v>ด.ช.</v>
      </c>
      <c r="D14" s="89" t="str">
        <f>ข้อมูลนักเรียน!D8</f>
        <v>ภูวเดช</v>
      </c>
      <c r="E14" s="89" t="str">
        <f>ข้อมูลนักเรียน!E8</f>
        <v>แก้วประดับ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102" t="s">
        <v>87</v>
      </c>
      <c r="AE14" s="102"/>
      <c r="AF14" s="102">
        <v>11</v>
      </c>
      <c r="AG14" s="102">
        <v>11</v>
      </c>
      <c r="AH14" s="102"/>
      <c r="AI14" s="102">
        <f t="shared" si="0"/>
        <v>0</v>
      </c>
      <c r="AJ14" s="102">
        <f t="shared" si="1"/>
        <v>0</v>
      </c>
      <c r="AK14" s="102">
        <f t="shared" si="2"/>
        <v>0</v>
      </c>
      <c r="AL14" s="102">
        <f t="shared" si="3"/>
        <v>0</v>
      </c>
      <c r="AN14" s="97"/>
      <c r="AO14" s="97"/>
      <c r="AP14" s="97"/>
    </row>
    <row r="15" spans="1:42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3959</v>
      </c>
      <c r="C15" s="88" t="str">
        <f>ข้อมูลนักเรียน!C9</f>
        <v>ด.ญ.</v>
      </c>
      <c r="D15" s="89" t="str">
        <f>ข้อมูลนักเรียน!D9</f>
        <v>ปาริชาติ</v>
      </c>
      <c r="E15" s="89" t="str">
        <f>ข้อมูลนักเรียน!E9</f>
        <v>แก้วใส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102" t="s">
        <v>88</v>
      </c>
      <c r="AE15" s="102"/>
      <c r="AF15" s="102">
        <v>12</v>
      </c>
      <c r="AG15" s="102">
        <v>12</v>
      </c>
      <c r="AH15" s="102"/>
      <c r="AI15" s="102">
        <f t="shared" si="0"/>
        <v>0</v>
      </c>
      <c r="AJ15" s="102">
        <f t="shared" si="1"/>
        <v>0</v>
      </c>
      <c r="AK15" s="102">
        <f t="shared" si="2"/>
        <v>0</v>
      </c>
      <c r="AL15" s="102">
        <f t="shared" si="3"/>
        <v>0</v>
      </c>
      <c r="AN15" s="97"/>
      <c r="AO15" s="97"/>
      <c r="AP15" s="97"/>
    </row>
    <row r="16" spans="1:42" s="96" customFormat="1" ht="18" customHeight="1" x14ac:dyDescent="0.25">
      <c r="A16" s="86">
        <f>ข้อมูลนักเรียน!A10</f>
        <v>0</v>
      </c>
      <c r="B16" s="87">
        <f>ข้อมูลนักเรียน!B10</f>
        <v>0</v>
      </c>
      <c r="C16" s="88">
        <f>ข้อมูลนักเรียน!C10</f>
        <v>0</v>
      </c>
      <c r="D16" s="89">
        <f>ข้อมูลนักเรียน!D10</f>
        <v>0</v>
      </c>
      <c r="E16" s="89">
        <f>ข้อมูลนักเรียน!E10</f>
        <v>0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102"/>
      <c r="AE16" s="102"/>
      <c r="AF16" s="102">
        <v>13</v>
      </c>
      <c r="AG16" s="102">
        <v>13</v>
      </c>
      <c r="AH16" s="102"/>
      <c r="AI16" s="102">
        <f t="shared" si="0"/>
        <v>0</v>
      </c>
      <c r="AJ16" s="102">
        <f t="shared" si="1"/>
        <v>0</v>
      </c>
      <c r="AK16" s="102">
        <f t="shared" si="2"/>
        <v>0</v>
      </c>
      <c r="AL16" s="102">
        <f t="shared" si="3"/>
        <v>0</v>
      </c>
      <c r="AN16" s="97"/>
      <c r="AO16" s="97"/>
      <c r="AP16" s="97"/>
    </row>
    <row r="17" spans="1:42" s="96" customFormat="1" ht="18" customHeight="1" x14ac:dyDescent="0.25">
      <c r="A17" s="86">
        <f>ข้อมูลนักเรียน!A11</f>
        <v>0</v>
      </c>
      <c r="B17" s="87">
        <f>ข้อมูลนักเรียน!B11</f>
        <v>0</v>
      </c>
      <c r="C17" s="88">
        <f>ข้อมูลนักเรียน!C11</f>
        <v>0</v>
      </c>
      <c r="D17" s="89">
        <f>ข้อมูลนักเรียน!D11</f>
        <v>0</v>
      </c>
      <c r="E17" s="89">
        <f>ข้อมูลนักเรียน!E11</f>
        <v>0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102"/>
      <c r="AE17" s="102"/>
      <c r="AF17" s="102">
        <v>14</v>
      </c>
      <c r="AG17" s="102">
        <v>14</v>
      </c>
      <c r="AH17" s="102"/>
      <c r="AI17" s="102">
        <f t="shared" si="0"/>
        <v>0</v>
      </c>
      <c r="AJ17" s="102">
        <f t="shared" si="1"/>
        <v>0</v>
      </c>
      <c r="AK17" s="102">
        <f t="shared" si="2"/>
        <v>0</v>
      </c>
      <c r="AL17" s="102">
        <f t="shared" si="3"/>
        <v>0</v>
      </c>
      <c r="AN17" s="97"/>
      <c r="AO17" s="97"/>
      <c r="AP17" s="97"/>
    </row>
    <row r="18" spans="1:42" s="96" customFormat="1" ht="18" customHeight="1" x14ac:dyDescent="0.25">
      <c r="A18" s="86">
        <f>ข้อมูลนักเรียน!A12</f>
        <v>0</v>
      </c>
      <c r="B18" s="87">
        <f>ข้อมูลนักเรียน!B12</f>
        <v>0</v>
      </c>
      <c r="C18" s="88">
        <f>ข้อมูลนักเรียน!C12</f>
        <v>0</v>
      </c>
      <c r="D18" s="89">
        <f>ข้อมูลนักเรียน!D12</f>
        <v>0</v>
      </c>
      <c r="E18" s="89">
        <f>ข้อมูลนักเรียน!E12</f>
        <v>0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102"/>
      <c r="AE18" s="102"/>
      <c r="AF18" s="102">
        <v>15</v>
      </c>
      <c r="AG18" s="102">
        <v>15</v>
      </c>
      <c r="AH18" s="102"/>
      <c r="AI18" s="102">
        <f t="shared" si="0"/>
        <v>0</v>
      </c>
      <c r="AJ18" s="102">
        <f t="shared" si="1"/>
        <v>0</v>
      </c>
      <c r="AK18" s="102">
        <f t="shared" si="2"/>
        <v>0</v>
      </c>
      <c r="AL18" s="102">
        <f t="shared" si="3"/>
        <v>0</v>
      </c>
      <c r="AN18" s="97"/>
      <c r="AO18" s="97"/>
      <c r="AP18" s="97"/>
    </row>
    <row r="19" spans="1:42" s="96" customFormat="1" ht="18" customHeight="1" x14ac:dyDescent="0.25">
      <c r="A19" s="86">
        <f>ข้อมูลนักเรียน!A13</f>
        <v>0</v>
      </c>
      <c r="B19" s="87">
        <f>ข้อมูลนักเรียน!B13</f>
        <v>0</v>
      </c>
      <c r="C19" s="88">
        <f>ข้อมูลนักเรียน!C13</f>
        <v>0</v>
      </c>
      <c r="D19" s="89">
        <f>ข้อมูลนักเรียน!D13</f>
        <v>0</v>
      </c>
      <c r="E19" s="89">
        <f>ข้อมูลนักเรียน!E13</f>
        <v>0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102"/>
      <c r="AE19" s="102"/>
      <c r="AF19" s="102">
        <v>16</v>
      </c>
      <c r="AG19" s="102">
        <v>16</v>
      </c>
      <c r="AH19" s="102"/>
      <c r="AI19" s="102">
        <f t="shared" si="0"/>
        <v>0</v>
      </c>
      <c r="AJ19" s="102">
        <f t="shared" si="1"/>
        <v>0</v>
      </c>
      <c r="AK19" s="102">
        <f t="shared" si="2"/>
        <v>0</v>
      </c>
      <c r="AL19" s="102">
        <f t="shared" si="3"/>
        <v>0</v>
      </c>
      <c r="AN19" s="97"/>
      <c r="AO19" s="97"/>
      <c r="AP19" s="97"/>
    </row>
    <row r="20" spans="1:42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102"/>
      <c r="AE20" s="102"/>
      <c r="AF20" s="102">
        <v>17</v>
      </c>
      <c r="AG20" s="102">
        <v>17</v>
      </c>
      <c r="AH20" s="102"/>
      <c r="AI20" s="102">
        <f t="shared" si="0"/>
        <v>0</v>
      </c>
      <c r="AJ20" s="102">
        <f t="shared" si="1"/>
        <v>0</v>
      </c>
      <c r="AK20" s="102">
        <f t="shared" si="2"/>
        <v>0</v>
      </c>
      <c r="AL20" s="102">
        <f t="shared" si="3"/>
        <v>0</v>
      </c>
      <c r="AN20" s="97"/>
      <c r="AO20" s="97"/>
      <c r="AP20" s="97"/>
    </row>
    <row r="21" spans="1:42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102"/>
      <c r="AE21" s="102"/>
      <c r="AF21" s="102">
        <v>18</v>
      </c>
      <c r="AG21" s="102">
        <v>18</v>
      </c>
      <c r="AH21" s="102"/>
      <c r="AI21" s="102">
        <f t="shared" si="0"/>
        <v>0</v>
      </c>
      <c r="AJ21" s="102">
        <f t="shared" si="1"/>
        <v>0</v>
      </c>
      <c r="AK21" s="102">
        <f t="shared" si="2"/>
        <v>0</v>
      </c>
      <c r="AL21" s="102">
        <f t="shared" si="3"/>
        <v>0</v>
      </c>
      <c r="AN21" s="97"/>
      <c r="AO21" s="97"/>
      <c r="AP21" s="97"/>
    </row>
    <row r="22" spans="1:42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102"/>
      <c r="AE22" s="102"/>
      <c r="AF22" s="102">
        <v>19</v>
      </c>
      <c r="AG22" s="102">
        <v>19</v>
      </c>
      <c r="AH22" s="102"/>
      <c r="AI22" s="102">
        <f t="shared" si="0"/>
        <v>0</v>
      </c>
      <c r="AJ22" s="102">
        <f t="shared" si="1"/>
        <v>0</v>
      </c>
      <c r="AK22" s="102">
        <f t="shared" si="2"/>
        <v>0</v>
      </c>
      <c r="AL22" s="102">
        <f t="shared" si="3"/>
        <v>0</v>
      </c>
      <c r="AN22" s="97"/>
      <c r="AO22" s="97"/>
      <c r="AP22" s="97"/>
    </row>
    <row r="23" spans="1:42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102"/>
      <c r="AE23" s="102"/>
      <c r="AF23" s="102">
        <v>20</v>
      </c>
      <c r="AG23" s="102">
        <v>20</v>
      </c>
      <c r="AH23" s="102"/>
      <c r="AI23" s="102">
        <f t="shared" si="0"/>
        <v>0</v>
      </c>
      <c r="AJ23" s="102">
        <f t="shared" si="1"/>
        <v>0</v>
      </c>
      <c r="AK23" s="102">
        <f t="shared" si="2"/>
        <v>0</v>
      </c>
      <c r="AL23" s="102">
        <f t="shared" si="3"/>
        <v>0</v>
      </c>
      <c r="AN23" s="97"/>
      <c r="AO23" s="97"/>
      <c r="AP23" s="97"/>
    </row>
    <row r="24" spans="1:42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102"/>
      <c r="AE24" s="102"/>
      <c r="AF24" s="102">
        <v>21</v>
      </c>
      <c r="AG24" s="102">
        <v>21</v>
      </c>
      <c r="AH24" s="102"/>
      <c r="AI24" s="102">
        <f t="shared" si="0"/>
        <v>0</v>
      </c>
      <c r="AJ24" s="102">
        <f t="shared" si="1"/>
        <v>0</v>
      </c>
      <c r="AK24" s="102">
        <f t="shared" si="2"/>
        <v>0</v>
      </c>
      <c r="AL24" s="102">
        <f t="shared" si="3"/>
        <v>0</v>
      </c>
      <c r="AN24" s="97"/>
      <c r="AO24" s="97"/>
      <c r="AP24" s="97"/>
    </row>
    <row r="25" spans="1:42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102"/>
      <c r="AE25" s="102"/>
      <c r="AF25" s="102">
        <v>22</v>
      </c>
      <c r="AG25" s="102">
        <v>22</v>
      </c>
      <c r="AH25" s="102"/>
      <c r="AI25" s="102">
        <f t="shared" si="0"/>
        <v>0</v>
      </c>
      <c r="AJ25" s="102">
        <f t="shared" si="1"/>
        <v>0</v>
      </c>
      <c r="AK25" s="102">
        <f t="shared" si="2"/>
        <v>0</v>
      </c>
      <c r="AL25" s="102">
        <f t="shared" si="3"/>
        <v>0</v>
      </c>
      <c r="AN25" s="97"/>
      <c r="AO25" s="97"/>
      <c r="AP25" s="97"/>
    </row>
    <row r="26" spans="1:42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102"/>
      <c r="AE26" s="102"/>
      <c r="AF26" s="102">
        <v>23</v>
      </c>
      <c r="AG26" s="102">
        <v>23</v>
      </c>
      <c r="AH26" s="102"/>
      <c r="AI26" s="102">
        <f t="shared" si="0"/>
        <v>0</v>
      </c>
      <c r="AJ26" s="102">
        <f t="shared" si="1"/>
        <v>0</v>
      </c>
      <c r="AK26" s="102">
        <f t="shared" si="2"/>
        <v>0</v>
      </c>
      <c r="AL26" s="102">
        <f t="shared" si="3"/>
        <v>0</v>
      </c>
      <c r="AN26" s="97"/>
      <c r="AO26" s="97"/>
      <c r="AP26" s="97"/>
    </row>
    <row r="27" spans="1:42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102"/>
      <c r="AE27" s="102"/>
      <c r="AF27" s="102">
        <v>24</v>
      </c>
      <c r="AG27" s="102">
        <v>24</v>
      </c>
      <c r="AH27" s="102"/>
      <c r="AI27" s="102">
        <f t="shared" si="0"/>
        <v>0</v>
      </c>
      <c r="AJ27" s="102">
        <f t="shared" si="1"/>
        <v>0</v>
      </c>
      <c r="AK27" s="102">
        <f t="shared" si="2"/>
        <v>0</v>
      </c>
      <c r="AL27" s="102">
        <f t="shared" si="3"/>
        <v>0</v>
      </c>
      <c r="AN27" s="97"/>
      <c r="AO27" s="97"/>
      <c r="AP27" s="97"/>
    </row>
    <row r="28" spans="1:42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102"/>
      <c r="AE28" s="102"/>
      <c r="AF28" s="102">
        <v>25</v>
      </c>
      <c r="AG28" s="102">
        <v>25</v>
      </c>
      <c r="AH28" s="102"/>
      <c r="AI28" s="102">
        <f t="shared" si="0"/>
        <v>0</v>
      </c>
      <c r="AJ28" s="102">
        <f t="shared" si="1"/>
        <v>0</v>
      </c>
      <c r="AK28" s="102">
        <f t="shared" si="2"/>
        <v>0</v>
      </c>
      <c r="AL28" s="102">
        <f t="shared" si="3"/>
        <v>0</v>
      </c>
      <c r="AN28" s="97"/>
      <c r="AO28" s="97"/>
      <c r="AP28" s="97"/>
    </row>
    <row r="29" spans="1:42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102"/>
      <c r="AE29" s="102"/>
      <c r="AF29" s="102">
        <v>26</v>
      </c>
      <c r="AG29" s="102">
        <v>26</v>
      </c>
      <c r="AH29" s="102"/>
      <c r="AI29" s="102">
        <f t="shared" si="0"/>
        <v>0</v>
      </c>
      <c r="AJ29" s="102">
        <f t="shared" si="1"/>
        <v>0</v>
      </c>
      <c r="AK29" s="102">
        <f t="shared" si="2"/>
        <v>0</v>
      </c>
      <c r="AL29" s="102">
        <f t="shared" si="3"/>
        <v>0</v>
      </c>
      <c r="AN29" s="97"/>
      <c r="AO29" s="97"/>
      <c r="AP29" s="97"/>
    </row>
    <row r="30" spans="1:42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102"/>
      <c r="AE30" s="102"/>
      <c r="AF30" s="102">
        <v>27</v>
      </c>
      <c r="AG30" s="102">
        <v>27</v>
      </c>
      <c r="AH30" s="102"/>
      <c r="AI30" s="102">
        <f t="shared" si="0"/>
        <v>0</v>
      </c>
      <c r="AJ30" s="102">
        <f t="shared" si="1"/>
        <v>0</v>
      </c>
      <c r="AK30" s="102">
        <f t="shared" si="2"/>
        <v>0</v>
      </c>
      <c r="AL30" s="102">
        <f t="shared" si="3"/>
        <v>0</v>
      </c>
      <c r="AN30" s="97"/>
      <c r="AO30" s="97"/>
      <c r="AP30" s="97"/>
    </row>
    <row r="31" spans="1:42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102"/>
      <c r="AE31" s="102"/>
      <c r="AF31" s="102">
        <v>28</v>
      </c>
      <c r="AG31" s="102">
        <v>28</v>
      </c>
      <c r="AH31" s="102"/>
      <c r="AI31" s="102">
        <f t="shared" si="0"/>
        <v>0</v>
      </c>
      <c r="AJ31" s="102">
        <f t="shared" si="1"/>
        <v>0</v>
      </c>
      <c r="AK31" s="102">
        <f t="shared" si="2"/>
        <v>0</v>
      </c>
      <c r="AL31" s="102">
        <f t="shared" si="3"/>
        <v>0</v>
      </c>
      <c r="AN31" s="97"/>
      <c r="AO31" s="97"/>
      <c r="AP31" s="97"/>
    </row>
    <row r="32" spans="1:42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102"/>
      <c r="AE32" s="102"/>
      <c r="AF32" s="102">
        <v>29</v>
      </c>
      <c r="AG32" s="102">
        <v>29</v>
      </c>
      <c r="AH32" s="102"/>
      <c r="AI32" s="102">
        <f t="shared" si="0"/>
        <v>0</v>
      </c>
      <c r="AJ32" s="102">
        <f t="shared" si="1"/>
        <v>0</v>
      </c>
      <c r="AK32" s="102">
        <f t="shared" si="2"/>
        <v>0</v>
      </c>
      <c r="AL32" s="102">
        <f t="shared" si="3"/>
        <v>0</v>
      </c>
      <c r="AN32" s="97"/>
      <c r="AO32" s="97"/>
      <c r="AP32" s="97"/>
    </row>
    <row r="33" spans="1:42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102"/>
      <c r="AE33" s="102"/>
      <c r="AF33" s="102">
        <v>30</v>
      </c>
      <c r="AG33" s="102">
        <v>30</v>
      </c>
      <c r="AH33" s="102"/>
      <c r="AI33" s="102">
        <f t="shared" si="0"/>
        <v>0</v>
      </c>
      <c r="AJ33" s="102">
        <f t="shared" si="1"/>
        <v>0</v>
      </c>
      <c r="AK33" s="102">
        <f t="shared" si="2"/>
        <v>0</v>
      </c>
      <c r="AL33" s="102">
        <f t="shared" si="3"/>
        <v>0</v>
      </c>
      <c r="AN33" s="97"/>
      <c r="AO33" s="97"/>
      <c r="AP33" s="97"/>
    </row>
    <row r="34" spans="1:42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102"/>
      <c r="AE34" s="102"/>
      <c r="AF34" s="102">
        <v>31</v>
      </c>
      <c r="AG34" s="102">
        <v>31</v>
      </c>
      <c r="AH34" s="102"/>
      <c r="AI34" s="102">
        <f t="shared" si="0"/>
        <v>0</v>
      </c>
      <c r="AJ34" s="102">
        <f t="shared" si="1"/>
        <v>0</v>
      </c>
      <c r="AK34" s="102">
        <f t="shared" si="2"/>
        <v>0</v>
      </c>
      <c r="AL34" s="102">
        <f t="shared" si="3"/>
        <v>0</v>
      </c>
      <c r="AN34" s="97"/>
      <c r="AO34" s="97"/>
      <c r="AP34" s="97"/>
    </row>
    <row r="35" spans="1:42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102"/>
      <c r="AE35" s="102"/>
      <c r="AF35" s="102"/>
      <c r="AG35" s="102">
        <v>32</v>
      </c>
      <c r="AH35" s="102"/>
      <c r="AI35" s="102">
        <f t="shared" si="0"/>
        <v>0</v>
      </c>
      <c r="AJ35" s="102">
        <f t="shared" si="1"/>
        <v>0</v>
      </c>
      <c r="AK35" s="102">
        <f t="shared" si="2"/>
        <v>0</v>
      </c>
      <c r="AL35" s="102">
        <f t="shared" si="3"/>
        <v>0</v>
      </c>
      <c r="AN35" s="97"/>
      <c r="AO35" s="97"/>
      <c r="AP35" s="97"/>
    </row>
    <row r="36" spans="1:42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102"/>
      <c r="AE36" s="102"/>
      <c r="AF36" s="102"/>
      <c r="AG36" s="102">
        <v>33</v>
      </c>
      <c r="AH36" s="102"/>
      <c r="AI36" s="102">
        <f t="shared" si="0"/>
        <v>0</v>
      </c>
      <c r="AJ36" s="102">
        <f t="shared" si="1"/>
        <v>0</v>
      </c>
      <c r="AK36" s="102">
        <f t="shared" si="2"/>
        <v>0</v>
      </c>
      <c r="AL36" s="102">
        <f t="shared" si="3"/>
        <v>0</v>
      </c>
      <c r="AM36" s="96" t="e">
        <f>IF(G36&amp;H36&amp;I36&amp;L36&amp;M36&amp;N36&amp;R36&amp;S36&amp;T36&amp;U36&amp;V36&amp;W36&amp;X36&amp;Y36&amp;Z36&amp;AA36&amp;AB36&amp;AC36&amp;#REF!&amp;#REF!=""," ",COUNTIF(G36:AC36,"/"))</f>
        <v>#REF!</v>
      </c>
      <c r="AN36" s="97"/>
      <c r="AO36" s="97"/>
      <c r="AP36" s="97"/>
    </row>
    <row r="37" spans="1:42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102"/>
      <c r="AE37" s="102"/>
      <c r="AF37" s="102"/>
      <c r="AG37" s="102">
        <v>34</v>
      </c>
      <c r="AH37" s="102"/>
      <c r="AI37" s="102">
        <f t="shared" si="0"/>
        <v>0</v>
      </c>
      <c r="AJ37" s="102">
        <f t="shared" si="1"/>
        <v>0</v>
      </c>
      <c r="AK37" s="102">
        <f t="shared" si="2"/>
        <v>0</v>
      </c>
      <c r="AL37" s="102">
        <f t="shared" si="3"/>
        <v>0</v>
      </c>
      <c r="AN37" s="97"/>
      <c r="AO37" s="97"/>
      <c r="AP37" s="97"/>
    </row>
    <row r="38" spans="1:42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102"/>
      <c r="AE38" s="102"/>
      <c r="AF38" s="102"/>
      <c r="AG38" s="102">
        <v>35</v>
      </c>
      <c r="AH38" s="102"/>
      <c r="AI38" s="102">
        <f t="shared" si="0"/>
        <v>0</v>
      </c>
      <c r="AJ38" s="102">
        <f t="shared" si="1"/>
        <v>0</v>
      </c>
      <c r="AK38" s="102">
        <f t="shared" si="2"/>
        <v>0</v>
      </c>
      <c r="AL38" s="102">
        <f t="shared" si="3"/>
        <v>0</v>
      </c>
      <c r="AN38" s="97"/>
      <c r="AO38" s="97"/>
      <c r="AP38" s="97"/>
    </row>
    <row r="39" spans="1:42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102"/>
      <c r="AE39" s="102"/>
      <c r="AF39" s="102"/>
      <c r="AG39" s="102">
        <v>36</v>
      </c>
      <c r="AH39" s="102"/>
      <c r="AI39" s="102">
        <f t="shared" si="0"/>
        <v>0</v>
      </c>
      <c r="AJ39" s="102">
        <f t="shared" si="1"/>
        <v>0</v>
      </c>
      <c r="AK39" s="102">
        <f t="shared" si="2"/>
        <v>0</v>
      </c>
      <c r="AL39" s="102">
        <f t="shared" si="3"/>
        <v>0</v>
      </c>
      <c r="AN39" s="97"/>
      <c r="AO39" s="97"/>
      <c r="AP39" s="97"/>
    </row>
    <row r="40" spans="1:42" s="96" customForma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102"/>
      <c r="AE40" s="102"/>
      <c r="AF40" s="102"/>
      <c r="AG40" s="102">
        <v>37</v>
      </c>
      <c r="AH40" s="102"/>
      <c r="AI40" s="102">
        <f t="shared" si="0"/>
        <v>0</v>
      </c>
      <c r="AJ40" s="102">
        <f t="shared" si="1"/>
        <v>0</v>
      </c>
      <c r="AK40" s="102">
        <f t="shared" si="2"/>
        <v>0</v>
      </c>
      <c r="AL40" s="102">
        <f t="shared" si="3"/>
        <v>0</v>
      </c>
      <c r="AN40" s="97"/>
      <c r="AO40" s="97"/>
      <c r="AP40" s="97"/>
    </row>
    <row r="41" spans="1:42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102"/>
      <c r="AE41" s="102"/>
      <c r="AF41" s="102"/>
      <c r="AG41" s="102">
        <v>38</v>
      </c>
      <c r="AH41" s="102"/>
      <c r="AI41" s="102"/>
      <c r="AJ41" s="102"/>
      <c r="AK41" s="102"/>
      <c r="AL41" s="102"/>
      <c r="AN41" s="97"/>
      <c r="AO41" s="97"/>
      <c r="AP41" s="97"/>
    </row>
    <row r="42" spans="1:42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102"/>
      <c r="AE42" s="102"/>
      <c r="AF42" s="102"/>
      <c r="AG42" s="102">
        <v>39</v>
      </c>
      <c r="AH42" s="102"/>
      <c r="AI42" s="102"/>
      <c r="AJ42" s="102"/>
      <c r="AK42" s="102"/>
      <c r="AL42" s="102"/>
      <c r="AN42" s="97"/>
      <c r="AO42" s="97"/>
      <c r="AP42" s="97"/>
    </row>
    <row r="43" spans="1:42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102"/>
      <c r="AE43" s="102"/>
      <c r="AF43" s="102"/>
      <c r="AG43" s="102">
        <v>40</v>
      </c>
      <c r="AH43" s="102"/>
      <c r="AI43" s="102"/>
      <c r="AJ43" s="102"/>
      <c r="AK43" s="102"/>
      <c r="AL43" s="102"/>
      <c r="AN43" s="97"/>
      <c r="AO43" s="97"/>
      <c r="AP43" s="97"/>
    </row>
    <row r="44" spans="1:42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102"/>
      <c r="AE44" s="102"/>
      <c r="AF44" s="102"/>
      <c r="AG44" s="102">
        <v>41</v>
      </c>
      <c r="AH44" s="102"/>
      <c r="AI44" s="102"/>
      <c r="AJ44" s="102"/>
      <c r="AK44" s="102"/>
      <c r="AL44" s="102"/>
      <c r="AN44" s="97"/>
      <c r="AO44" s="97"/>
      <c r="AP44" s="97"/>
    </row>
    <row r="45" spans="1:42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102"/>
      <c r="AE45" s="102"/>
      <c r="AF45" s="102"/>
      <c r="AG45" s="102">
        <v>42</v>
      </c>
      <c r="AH45" s="102"/>
      <c r="AI45" s="102"/>
      <c r="AJ45" s="102"/>
      <c r="AK45" s="102"/>
      <c r="AL45" s="102"/>
      <c r="AN45" s="97"/>
      <c r="AO45" s="97"/>
      <c r="AP45" s="97"/>
    </row>
    <row r="46" spans="1:42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102"/>
      <c r="AE46" s="102"/>
      <c r="AF46" s="102"/>
      <c r="AG46" s="102">
        <v>43</v>
      </c>
      <c r="AH46" s="102"/>
      <c r="AI46" s="102"/>
      <c r="AJ46" s="102"/>
      <c r="AK46" s="102"/>
      <c r="AL46" s="102"/>
      <c r="AN46" s="97"/>
      <c r="AO46" s="97"/>
      <c r="AP46" s="97"/>
    </row>
    <row r="47" spans="1:42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102"/>
      <c r="AE47" s="102"/>
      <c r="AF47" s="102"/>
      <c r="AG47" s="102">
        <v>44</v>
      </c>
      <c r="AH47" s="102"/>
      <c r="AI47" s="102"/>
      <c r="AJ47" s="102"/>
      <c r="AK47" s="102"/>
      <c r="AL47" s="102"/>
      <c r="AN47" s="97"/>
      <c r="AO47" s="97"/>
      <c r="AP47" s="97"/>
    </row>
    <row r="48" spans="1:42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102"/>
      <c r="AE48" s="102"/>
      <c r="AF48" s="102"/>
      <c r="AG48" s="102">
        <v>45</v>
      </c>
      <c r="AH48" s="102"/>
      <c r="AI48" s="102"/>
      <c r="AJ48" s="102"/>
      <c r="AK48" s="102"/>
      <c r="AL48" s="102"/>
      <c r="AN48" s="97"/>
      <c r="AO48" s="97"/>
      <c r="AP48" s="97"/>
    </row>
    <row r="49" spans="1:42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102"/>
      <c r="AE49" s="102"/>
      <c r="AF49" s="102"/>
      <c r="AG49" s="102">
        <v>46</v>
      </c>
      <c r="AH49" s="102"/>
      <c r="AI49" s="102"/>
      <c r="AJ49" s="102"/>
      <c r="AK49" s="102"/>
      <c r="AL49" s="102"/>
      <c r="AN49" s="97"/>
      <c r="AO49" s="97"/>
      <c r="AP49" s="97"/>
    </row>
    <row r="50" spans="1:42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102"/>
      <c r="AE50" s="102"/>
      <c r="AF50" s="102"/>
      <c r="AG50" s="102">
        <v>47</v>
      </c>
      <c r="AH50" s="102"/>
      <c r="AI50" s="102"/>
      <c r="AJ50" s="102"/>
      <c r="AK50" s="102"/>
      <c r="AL50" s="102"/>
      <c r="AN50" s="97"/>
      <c r="AO50" s="97"/>
      <c r="AP50" s="97"/>
    </row>
    <row r="51" spans="1:42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102"/>
      <c r="AE51" s="102"/>
      <c r="AF51" s="102"/>
      <c r="AG51" s="102">
        <v>48</v>
      </c>
      <c r="AH51" s="102"/>
      <c r="AI51" s="102"/>
      <c r="AJ51" s="102"/>
      <c r="AK51" s="102"/>
      <c r="AL51" s="102"/>
      <c r="AN51" s="97"/>
      <c r="AO51" s="97"/>
      <c r="AP51" s="97"/>
    </row>
    <row r="52" spans="1:42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102"/>
      <c r="AE52" s="102"/>
      <c r="AF52" s="102"/>
      <c r="AG52" s="102">
        <v>49</v>
      </c>
      <c r="AH52" s="102"/>
      <c r="AI52" s="102"/>
      <c r="AJ52" s="102"/>
      <c r="AK52" s="102"/>
      <c r="AL52" s="102"/>
      <c r="AN52" s="97"/>
      <c r="AO52" s="97"/>
      <c r="AP52" s="97"/>
    </row>
    <row r="53" spans="1:42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102"/>
      <c r="AE53" s="102"/>
      <c r="AF53" s="102"/>
      <c r="AG53" s="102">
        <v>50</v>
      </c>
      <c r="AH53" s="102"/>
      <c r="AI53" s="102"/>
      <c r="AJ53" s="102"/>
      <c r="AK53" s="102"/>
      <c r="AL53" s="102"/>
      <c r="AN53" s="97"/>
      <c r="AO53" s="97"/>
      <c r="AP53" s="97"/>
    </row>
    <row r="54" spans="1:42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102"/>
      <c r="AE54" s="102"/>
      <c r="AF54" s="102"/>
      <c r="AG54" s="102">
        <v>51</v>
      </c>
      <c r="AH54" s="102"/>
      <c r="AI54" s="102"/>
      <c r="AJ54" s="102"/>
      <c r="AK54" s="102"/>
      <c r="AL54" s="102"/>
      <c r="AN54" s="97"/>
      <c r="AO54" s="97"/>
      <c r="AP54" s="97"/>
    </row>
    <row r="55" spans="1:42" x14ac:dyDescent="0.7">
      <c r="AG55" s="100">
        <v>52</v>
      </c>
    </row>
    <row r="56" spans="1:42" x14ac:dyDescent="0.7">
      <c r="AG56" s="100">
        <v>53</v>
      </c>
    </row>
    <row r="57" spans="1:42" x14ac:dyDescent="0.7">
      <c r="AG57" s="100">
        <v>54</v>
      </c>
    </row>
    <row r="58" spans="1:42" x14ac:dyDescent="0.7">
      <c r="AG58" s="100">
        <v>55</v>
      </c>
    </row>
    <row r="59" spans="1:42" x14ac:dyDescent="0.7">
      <c r="AG59" s="100">
        <v>56</v>
      </c>
    </row>
    <row r="60" spans="1:42" x14ac:dyDescent="0.7">
      <c r="AG60" s="100">
        <v>57</v>
      </c>
    </row>
    <row r="61" spans="1:42" x14ac:dyDescent="0.7">
      <c r="AG61" s="100">
        <v>58</v>
      </c>
    </row>
    <row r="62" spans="1:42" x14ac:dyDescent="0.7">
      <c r="AG62" s="100">
        <v>59</v>
      </c>
    </row>
    <row r="63" spans="1:42" x14ac:dyDescent="0.7">
      <c r="AG63" s="100">
        <v>60</v>
      </c>
    </row>
    <row r="64" spans="1:42" x14ac:dyDescent="0.7">
      <c r="AG64" s="100">
        <v>61</v>
      </c>
    </row>
    <row r="65" spans="33:33" x14ac:dyDescent="0.7">
      <c r="AG65" s="100">
        <v>62</v>
      </c>
    </row>
    <row r="66" spans="33:33" x14ac:dyDescent="0.7">
      <c r="AG66" s="100">
        <v>63</v>
      </c>
    </row>
    <row r="67" spans="33:33" x14ac:dyDescent="0.7">
      <c r="AG67" s="100">
        <v>64</v>
      </c>
    </row>
    <row r="68" spans="33:33" x14ac:dyDescent="0.7">
      <c r="AG68" s="100">
        <v>65</v>
      </c>
    </row>
    <row r="69" spans="33:33" x14ac:dyDescent="0.7">
      <c r="AG69" s="100">
        <v>66</v>
      </c>
    </row>
    <row r="70" spans="33:33" x14ac:dyDescent="0.7">
      <c r="AG70" s="100">
        <v>67</v>
      </c>
    </row>
    <row r="71" spans="33:33" x14ac:dyDescent="0.7">
      <c r="AG71" s="100">
        <v>68</v>
      </c>
    </row>
    <row r="72" spans="33:33" x14ac:dyDescent="0.7">
      <c r="AG72" s="100">
        <v>69</v>
      </c>
    </row>
    <row r="73" spans="33:33" x14ac:dyDescent="0.7">
      <c r="AG73" s="100">
        <v>70</v>
      </c>
    </row>
    <row r="74" spans="33:33" x14ac:dyDescent="0.7">
      <c r="AG74" s="100">
        <v>71</v>
      </c>
    </row>
    <row r="75" spans="33:33" x14ac:dyDescent="0.7">
      <c r="AG75" s="100">
        <v>72</v>
      </c>
    </row>
    <row r="76" spans="33:33" x14ac:dyDescent="0.7">
      <c r="AG76" s="100">
        <v>73</v>
      </c>
    </row>
    <row r="77" spans="33:33" x14ac:dyDescent="0.7">
      <c r="AG77" s="100">
        <v>74</v>
      </c>
    </row>
    <row r="78" spans="33:33" x14ac:dyDescent="0.7">
      <c r="AG78" s="100">
        <v>75</v>
      </c>
    </row>
    <row r="79" spans="33:33" x14ac:dyDescent="0.7">
      <c r="AG79" s="100">
        <v>76</v>
      </c>
    </row>
    <row r="80" spans="33:33" x14ac:dyDescent="0.7">
      <c r="AG80" s="100">
        <v>77</v>
      </c>
    </row>
    <row r="81" spans="33:33" x14ac:dyDescent="0.7">
      <c r="AG81" s="100">
        <v>78</v>
      </c>
    </row>
    <row r="82" spans="33:33" x14ac:dyDescent="0.7">
      <c r="AG82" s="100">
        <v>79</v>
      </c>
    </row>
    <row r="83" spans="33:33" x14ac:dyDescent="0.7">
      <c r="AG83" s="100">
        <v>80</v>
      </c>
    </row>
    <row r="84" spans="33:33" x14ac:dyDescent="0.7">
      <c r="AG84" s="100">
        <v>81</v>
      </c>
    </row>
    <row r="85" spans="33:33" x14ac:dyDescent="0.7">
      <c r="AG85" s="100">
        <v>82</v>
      </c>
    </row>
    <row r="86" spans="33:33" x14ac:dyDescent="0.7">
      <c r="AG86" s="100">
        <v>83</v>
      </c>
    </row>
    <row r="87" spans="33:33" x14ac:dyDescent="0.7">
      <c r="AG87" s="100">
        <v>84</v>
      </c>
    </row>
    <row r="88" spans="33:33" x14ac:dyDescent="0.7">
      <c r="AG88" s="100">
        <v>85</v>
      </c>
    </row>
    <row r="89" spans="33:33" x14ac:dyDescent="0.7">
      <c r="AG89" s="100">
        <v>86</v>
      </c>
    </row>
    <row r="90" spans="33:33" x14ac:dyDescent="0.7">
      <c r="AG90" s="100">
        <v>87</v>
      </c>
    </row>
    <row r="91" spans="33:33" x14ac:dyDescent="0.7">
      <c r="AG91" s="100">
        <v>88</v>
      </c>
    </row>
    <row r="92" spans="33:33" x14ac:dyDescent="0.7">
      <c r="AG92" s="100">
        <v>89</v>
      </c>
    </row>
    <row r="93" spans="33:33" x14ac:dyDescent="0.7">
      <c r="AG93" s="100">
        <v>90</v>
      </c>
    </row>
    <row r="94" spans="33:33" x14ac:dyDescent="0.7">
      <c r="AG94" s="100">
        <v>91</v>
      </c>
    </row>
    <row r="95" spans="33:33" x14ac:dyDescent="0.7">
      <c r="AG95" s="100">
        <v>92</v>
      </c>
    </row>
    <row r="96" spans="33:33" x14ac:dyDescent="0.7">
      <c r="AG96" s="100">
        <v>93</v>
      </c>
    </row>
    <row r="97" spans="33:33" x14ac:dyDescent="0.7">
      <c r="AG97" s="100">
        <v>94</v>
      </c>
    </row>
    <row r="98" spans="33:33" x14ac:dyDescent="0.7">
      <c r="AG98" s="100">
        <v>95</v>
      </c>
    </row>
    <row r="99" spans="33:33" x14ac:dyDescent="0.7">
      <c r="AG99" s="100">
        <v>96</v>
      </c>
    </row>
    <row r="100" spans="33:33" x14ac:dyDescent="0.7">
      <c r="AG100" s="100">
        <v>97</v>
      </c>
    </row>
    <row r="101" spans="33:33" x14ac:dyDescent="0.7">
      <c r="AG101" s="100">
        <v>98</v>
      </c>
    </row>
    <row r="102" spans="33:33" x14ac:dyDescent="0.7">
      <c r="AG102" s="100">
        <v>99</v>
      </c>
    </row>
    <row r="103" spans="33:33" x14ac:dyDescent="0.7">
      <c r="AG103" s="100">
        <v>100</v>
      </c>
    </row>
    <row r="104" spans="33:33" x14ac:dyDescent="0.7">
      <c r="AG104" s="100">
        <v>101</v>
      </c>
    </row>
    <row r="105" spans="33:33" x14ac:dyDescent="0.7">
      <c r="AG105" s="100">
        <v>102</v>
      </c>
    </row>
    <row r="106" spans="33:33" x14ac:dyDescent="0.7">
      <c r="AG106" s="100">
        <v>103</v>
      </c>
    </row>
    <row r="107" spans="33:33" x14ac:dyDescent="0.7">
      <c r="AG107" s="100">
        <v>104</v>
      </c>
    </row>
    <row r="108" spans="33:33" x14ac:dyDescent="0.7">
      <c r="AG108" s="100">
        <v>105</v>
      </c>
    </row>
    <row r="109" spans="33:33" x14ac:dyDescent="0.7">
      <c r="AG109" s="100">
        <v>106</v>
      </c>
    </row>
    <row r="110" spans="33:33" x14ac:dyDescent="0.7">
      <c r="AG110" s="100">
        <v>107</v>
      </c>
    </row>
    <row r="111" spans="33:33" x14ac:dyDescent="0.7">
      <c r="AG111" s="100">
        <v>108</v>
      </c>
    </row>
    <row r="112" spans="33:33" x14ac:dyDescent="0.7">
      <c r="AG112" s="100">
        <v>109</v>
      </c>
    </row>
    <row r="113" spans="33:33" x14ac:dyDescent="0.7">
      <c r="AG113" s="100">
        <v>110</v>
      </c>
    </row>
    <row r="114" spans="33:33" x14ac:dyDescent="0.7">
      <c r="AG114" s="100">
        <v>111</v>
      </c>
    </row>
    <row r="115" spans="33:33" x14ac:dyDescent="0.7">
      <c r="AG115" s="100">
        <v>112</v>
      </c>
    </row>
    <row r="116" spans="33:33" x14ac:dyDescent="0.7">
      <c r="AG116" s="100">
        <v>113</v>
      </c>
    </row>
    <row r="117" spans="33:33" x14ac:dyDescent="0.7">
      <c r="AG117" s="100">
        <v>114</v>
      </c>
    </row>
    <row r="118" spans="33:33" x14ac:dyDescent="0.7">
      <c r="AG118" s="100">
        <v>115</v>
      </c>
    </row>
    <row r="119" spans="33:33" x14ac:dyDescent="0.7">
      <c r="AG119" s="100">
        <v>116</v>
      </c>
    </row>
    <row r="120" spans="33:33" x14ac:dyDescent="0.7">
      <c r="AG120" s="100">
        <v>117</v>
      </c>
    </row>
    <row r="121" spans="33:33" x14ac:dyDescent="0.7">
      <c r="AG121" s="100">
        <v>118</v>
      </c>
    </row>
    <row r="122" spans="33:33" x14ac:dyDescent="0.7">
      <c r="AG122" s="100">
        <v>119</v>
      </c>
    </row>
    <row r="123" spans="33:33" x14ac:dyDescent="0.7">
      <c r="AG123" s="100">
        <v>120</v>
      </c>
    </row>
    <row r="124" spans="33:33" x14ac:dyDescent="0.7">
      <c r="AG124" s="100">
        <v>121</v>
      </c>
    </row>
    <row r="125" spans="33:33" x14ac:dyDescent="0.7">
      <c r="AG125" s="100">
        <v>122</v>
      </c>
    </row>
    <row r="126" spans="33:33" x14ac:dyDescent="0.7">
      <c r="AG126" s="100">
        <v>123</v>
      </c>
    </row>
    <row r="127" spans="33:33" x14ac:dyDescent="0.7">
      <c r="AG127" s="100">
        <v>124</v>
      </c>
    </row>
    <row r="128" spans="33:33" x14ac:dyDescent="0.7">
      <c r="AG128" s="100">
        <v>125</v>
      </c>
    </row>
    <row r="129" spans="33:33" x14ac:dyDescent="0.7">
      <c r="AG129" s="100">
        <v>126</v>
      </c>
    </row>
    <row r="130" spans="33:33" x14ac:dyDescent="0.7">
      <c r="AG130" s="100">
        <v>127</v>
      </c>
    </row>
    <row r="131" spans="33:33" x14ac:dyDescent="0.7">
      <c r="AG131" s="100">
        <v>128</v>
      </c>
    </row>
    <row r="132" spans="33:33" x14ac:dyDescent="0.7">
      <c r="AG132" s="100">
        <v>129</v>
      </c>
    </row>
    <row r="133" spans="33:33" x14ac:dyDescent="0.7">
      <c r="AG133" s="100">
        <v>130</v>
      </c>
    </row>
    <row r="134" spans="33:33" x14ac:dyDescent="0.7">
      <c r="AG134" s="100">
        <v>131</v>
      </c>
    </row>
    <row r="135" spans="33:33" x14ac:dyDescent="0.7">
      <c r="AG135" s="100">
        <v>132</v>
      </c>
    </row>
    <row r="136" spans="33:33" x14ac:dyDescent="0.7">
      <c r="AG136" s="100">
        <v>133</v>
      </c>
    </row>
    <row r="137" spans="33:33" x14ac:dyDescent="0.7">
      <c r="AG137" s="100">
        <v>134</v>
      </c>
    </row>
    <row r="138" spans="33:33" x14ac:dyDescent="0.7">
      <c r="AG138" s="100">
        <v>135</v>
      </c>
    </row>
    <row r="139" spans="33:33" x14ac:dyDescent="0.7">
      <c r="AG139" s="100">
        <v>136</v>
      </c>
    </row>
    <row r="140" spans="33:33" x14ac:dyDescent="0.7">
      <c r="AG140" s="100">
        <v>137</v>
      </c>
    </row>
    <row r="141" spans="33:33" x14ac:dyDescent="0.7">
      <c r="AG141" s="100">
        <v>138</v>
      </c>
    </row>
    <row r="142" spans="33:33" x14ac:dyDescent="0.7">
      <c r="AG142" s="100">
        <v>139</v>
      </c>
    </row>
    <row r="143" spans="33:33" x14ac:dyDescent="0.7">
      <c r="AG143" s="100">
        <v>140</v>
      </c>
    </row>
    <row r="144" spans="33:33" x14ac:dyDescent="0.7">
      <c r="AG144" s="100">
        <v>141</v>
      </c>
    </row>
    <row r="145" spans="33:33" x14ac:dyDescent="0.7">
      <c r="AG145" s="100">
        <v>142</v>
      </c>
    </row>
    <row r="146" spans="33:33" x14ac:dyDescent="0.7">
      <c r="AG146" s="100">
        <v>143</v>
      </c>
    </row>
    <row r="147" spans="33:33" x14ac:dyDescent="0.7">
      <c r="AG147" s="100">
        <v>144</v>
      </c>
    </row>
    <row r="148" spans="33:33" x14ac:dyDescent="0.7">
      <c r="AG148" s="100">
        <v>145</v>
      </c>
    </row>
    <row r="149" spans="33:33" x14ac:dyDescent="0.7">
      <c r="AG149" s="100">
        <v>146</v>
      </c>
    </row>
    <row r="150" spans="33:33" x14ac:dyDescent="0.7">
      <c r="AG150" s="100">
        <v>147</v>
      </c>
    </row>
    <row r="151" spans="33:33" x14ac:dyDescent="0.7">
      <c r="AG151" s="100">
        <v>148</v>
      </c>
    </row>
    <row r="152" spans="33:33" x14ac:dyDescent="0.7">
      <c r="AG152" s="100">
        <v>149</v>
      </c>
    </row>
    <row r="153" spans="33:33" x14ac:dyDescent="0.7">
      <c r="AG153" s="100">
        <v>150</v>
      </c>
    </row>
    <row r="154" spans="33:33" x14ac:dyDescent="0.7">
      <c r="AG154" s="100">
        <v>151</v>
      </c>
    </row>
    <row r="155" spans="33:33" x14ac:dyDescent="0.7">
      <c r="AG155" s="100">
        <v>152</v>
      </c>
    </row>
    <row r="156" spans="33:33" x14ac:dyDescent="0.7">
      <c r="AG156" s="100">
        <v>153</v>
      </c>
    </row>
    <row r="157" spans="33:33" x14ac:dyDescent="0.7">
      <c r="AG157" s="100">
        <v>154</v>
      </c>
    </row>
    <row r="158" spans="33:33" x14ac:dyDescent="0.7">
      <c r="AG158" s="100">
        <v>155</v>
      </c>
    </row>
    <row r="159" spans="33:33" x14ac:dyDescent="0.7">
      <c r="AG159" s="100">
        <v>156</v>
      </c>
    </row>
    <row r="160" spans="33:33" x14ac:dyDescent="0.7">
      <c r="AG160" s="100">
        <v>157</v>
      </c>
    </row>
    <row r="161" spans="33:33" x14ac:dyDescent="0.7">
      <c r="AG161" s="100">
        <v>158</v>
      </c>
    </row>
    <row r="162" spans="33:33" x14ac:dyDescent="0.7">
      <c r="AG162" s="100">
        <v>159</v>
      </c>
    </row>
    <row r="163" spans="33:33" x14ac:dyDescent="0.7">
      <c r="AG163" s="100">
        <v>160</v>
      </c>
    </row>
    <row r="164" spans="33:33" x14ac:dyDescent="0.7">
      <c r="AG164" s="100">
        <v>161</v>
      </c>
    </row>
    <row r="165" spans="33:33" x14ac:dyDescent="0.7">
      <c r="AG165" s="100">
        <v>162</v>
      </c>
    </row>
    <row r="166" spans="33:33" x14ac:dyDescent="0.7">
      <c r="AG166" s="100">
        <v>163</v>
      </c>
    </row>
    <row r="167" spans="33:33" x14ac:dyDescent="0.7">
      <c r="AG167" s="100">
        <v>164</v>
      </c>
    </row>
    <row r="168" spans="33:33" x14ac:dyDescent="0.7">
      <c r="AG168" s="100">
        <v>165</v>
      </c>
    </row>
    <row r="169" spans="33:33" x14ac:dyDescent="0.7">
      <c r="AG169" s="100">
        <v>166</v>
      </c>
    </row>
    <row r="170" spans="33:33" x14ac:dyDescent="0.7">
      <c r="AG170" s="100">
        <v>167</v>
      </c>
    </row>
    <row r="171" spans="33:33" x14ac:dyDescent="0.7">
      <c r="AG171" s="100">
        <v>168</v>
      </c>
    </row>
    <row r="172" spans="33:33" x14ac:dyDescent="0.7">
      <c r="AG172" s="100">
        <v>169</v>
      </c>
    </row>
    <row r="173" spans="33:33" x14ac:dyDescent="0.7">
      <c r="AG173" s="100">
        <v>170</v>
      </c>
    </row>
    <row r="174" spans="33:33" x14ac:dyDescent="0.7">
      <c r="AG174" s="100">
        <v>171</v>
      </c>
    </row>
    <row r="175" spans="33:33" x14ac:dyDescent="0.7">
      <c r="AG175" s="100">
        <v>172</v>
      </c>
    </row>
    <row r="176" spans="33:33" x14ac:dyDescent="0.7">
      <c r="AG176" s="100">
        <v>173</v>
      </c>
    </row>
    <row r="177" spans="33:33" x14ac:dyDescent="0.7">
      <c r="AG177" s="100">
        <v>174</v>
      </c>
    </row>
    <row r="178" spans="33:33" x14ac:dyDescent="0.7">
      <c r="AG178" s="100">
        <v>175</v>
      </c>
    </row>
    <row r="179" spans="33:33" x14ac:dyDescent="0.7">
      <c r="AG179" s="100">
        <v>176</v>
      </c>
    </row>
    <row r="180" spans="33:33" x14ac:dyDescent="0.7">
      <c r="AG180" s="100">
        <v>177</v>
      </c>
    </row>
    <row r="181" spans="33:33" x14ac:dyDescent="0.7">
      <c r="AG181" s="100">
        <v>178</v>
      </c>
    </row>
    <row r="182" spans="33:33" x14ac:dyDescent="0.7">
      <c r="AG182" s="100">
        <v>179</v>
      </c>
    </row>
    <row r="183" spans="33:33" x14ac:dyDescent="0.7">
      <c r="AG183" s="100">
        <v>180</v>
      </c>
    </row>
    <row r="184" spans="33:33" x14ac:dyDescent="0.7">
      <c r="AG184" s="100">
        <v>181</v>
      </c>
    </row>
    <row r="185" spans="33:33" x14ac:dyDescent="0.7">
      <c r="AG185" s="100">
        <v>182</v>
      </c>
    </row>
    <row r="186" spans="33:33" x14ac:dyDescent="0.7">
      <c r="AG186" s="100">
        <v>183</v>
      </c>
    </row>
    <row r="187" spans="33:33" x14ac:dyDescent="0.7">
      <c r="AG187" s="100">
        <v>184</v>
      </c>
    </row>
    <row r="188" spans="33:33" x14ac:dyDescent="0.7">
      <c r="AG188" s="100">
        <v>185</v>
      </c>
    </row>
    <row r="189" spans="33:33" x14ac:dyDescent="0.7">
      <c r="AG189" s="100">
        <v>186</v>
      </c>
    </row>
    <row r="190" spans="33:33" x14ac:dyDescent="0.7">
      <c r="AG190" s="100">
        <v>187</v>
      </c>
    </row>
    <row r="191" spans="33:33" x14ac:dyDescent="0.7">
      <c r="AG191" s="100">
        <v>188</v>
      </c>
    </row>
    <row r="192" spans="33:33" x14ac:dyDescent="0.7">
      <c r="AG192" s="100">
        <v>189</v>
      </c>
    </row>
    <row r="193" spans="33:33" x14ac:dyDescent="0.7">
      <c r="AG193" s="100">
        <v>190</v>
      </c>
    </row>
    <row r="194" spans="33:33" x14ac:dyDescent="0.7">
      <c r="AG194" s="100">
        <v>191</v>
      </c>
    </row>
    <row r="195" spans="33:33" x14ac:dyDescent="0.7">
      <c r="AG195" s="100">
        <v>192</v>
      </c>
    </row>
    <row r="196" spans="33:33" x14ac:dyDescent="0.7">
      <c r="AG196" s="100">
        <v>193</v>
      </c>
    </row>
    <row r="197" spans="33:33" x14ac:dyDescent="0.7">
      <c r="AG197" s="100">
        <v>194</v>
      </c>
    </row>
    <row r="198" spans="33:33" x14ac:dyDescent="0.7">
      <c r="AG198" s="100">
        <v>195</v>
      </c>
    </row>
    <row r="199" spans="33:33" x14ac:dyDescent="0.7">
      <c r="AG199" s="100">
        <v>196</v>
      </c>
    </row>
    <row r="200" spans="33:33" x14ac:dyDescent="0.7">
      <c r="AG200" s="100">
        <v>197</v>
      </c>
    </row>
    <row r="201" spans="33:33" x14ac:dyDescent="0.7">
      <c r="AG201" s="100">
        <v>198</v>
      </c>
    </row>
    <row r="202" spans="33:33" x14ac:dyDescent="0.7">
      <c r="AG202" s="100">
        <v>199</v>
      </c>
    </row>
    <row r="203" spans="33:33" x14ac:dyDescent="0.7">
      <c r="AG203" s="100">
        <v>200</v>
      </c>
    </row>
    <row r="204" spans="33:33" x14ac:dyDescent="0.7">
      <c r="AG204" s="100">
        <v>201</v>
      </c>
    </row>
    <row r="205" spans="33:33" x14ac:dyDescent="0.7">
      <c r="AG205" s="100">
        <v>202</v>
      </c>
    </row>
    <row r="206" spans="33:33" x14ac:dyDescent="0.7">
      <c r="AG206" s="100">
        <v>203</v>
      </c>
    </row>
    <row r="207" spans="33:33" x14ac:dyDescent="0.7">
      <c r="AG207" s="100">
        <v>204</v>
      </c>
    </row>
    <row r="208" spans="33:33" x14ac:dyDescent="0.7">
      <c r="AG208" s="100">
        <v>205</v>
      </c>
    </row>
    <row r="209" spans="33:33" x14ac:dyDescent="0.7">
      <c r="AG209" s="100">
        <v>206</v>
      </c>
    </row>
    <row r="210" spans="33:33" x14ac:dyDescent="0.7">
      <c r="AG210" s="100">
        <v>207</v>
      </c>
    </row>
    <row r="211" spans="33:33" x14ac:dyDescent="0.7">
      <c r="AG211" s="100">
        <v>208</v>
      </c>
    </row>
    <row r="212" spans="33:33" x14ac:dyDescent="0.7">
      <c r="AG212" s="100">
        <v>209</v>
      </c>
    </row>
    <row r="213" spans="33:33" x14ac:dyDescent="0.7">
      <c r="AG213" s="100">
        <v>210</v>
      </c>
    </row>
    <row r="214" spans="33:33" x14ac:dyDescent="0.7">
      <c r="AG214" s="100">
        <v>211</v>
      </c>
    </row>
    <row r="215" spans="33:33" x14ac:dyDescent="0.7">
      <c r="AG215" s="100">
        <v>212</v>
      </c>
    </row>
    <row r="216" spans="33:33" x14ac:dyDescent="0.7">
      <c r="AG216" s="100">
        <v>213</v>
      </c>
    </row>
    <row r="217" spans="33:33" x14ac:dyDescent="0.7">
      <c r="AG217" s="100">
        <v>214</v>
      </c>
    </row>
    <row r="218" spans="33:33" x14ac:dyDescent="0.7">
      <c r="AG218" s="100">
        <v>215</v>
      </c>
    </row>
  </sheetData>
  <sheetProtection algorithmName="SHA-512" hashValue="ZNsuTPTCY9a8osipZVFSFqY5MtqZPDrCECJljA3vWh7H5fHRWKlybDWudJFUTrHO4OXFliPUeIVb4QYYsNLvUw==" saltValue="tTTIS90rU790kPKPDFLpsg==" spinCount="100000" sheet="1" objects="1" scenarios="1"/>
  <protectedRanges>
    <protectedRange sqref="G4:AC40" name="ช่วง1"/>
  </protectedRanges>
  <mergeCells count="6">
    <mergeCell ref="B2:E2"/>
    <mergeCell ref="A3:A7"/>
    <mergeCell ref="B3:B7"/>
    <mergeCell ref="C3:E7"/>
    <mergeCell ref="F3:AC3"/>
    <mergeCell ref="V2:W2"/>
  </mergeCells>
  <dataValidations count="6">
    <dataValidation type="list" allowBlank="1" showInputMessage="1" showErrorMessage="1" sqref="G7:I7 K7 M7 O7 Q7 S7 U7 W7 Y7 AA7 AC7" xr:uid="{DF941A1E-E609-47F2-8BE7-20326FF768F5}">
      <formula1>$AG$4:$AG$219</formula1>
    </dataValidation>
    <dataValidation type="list" allowBlank="1" showInputMessage="1" showErrorMessage="1" sqref="G8:AC37" xr:uid="{0B8A39E8-D615-41DA-A0DD-B2133B7E252E}">
      <formula1>$AH$4:$AH$8</formula1>
    </dataValidation>
    <dataValidation type="list" allowBlank="1" showInputMessage="1" showErrorMessage="1" sqref="AB7 J7 L7 N7 P7 R7 T7 V7 X7 Z7" xr:uid="{F56B68B8-A11D-416C-B896-2719C99AAD78}">
      <formula1>$AG$4:$AG$63</formula1>
    </dataValidation>
    <dataValidation type="list" allowBlank="1" showInputMessage="1" showErrorMessage="1" sqref="G6:AC6" xr:uid="{902116CC-CF56-45E8-8EED-D70A6C9E5F23}">
      <formula1>$AF$4:$AF$34</formula1>
    </dataValidation>
    <dataValidation type="list" allowBlank="1" showInputMessage="1" showErrorMessage="1" sqref="G5:AC5" xr:uid="{96C59525-6440-4682-BFC6-DFE9236B3A0C}">
      <formula1>$AE$4:$AE$10</formula1>
    </dataValidation>
    <dataValidation type="list" allowBlank="1" showInputMessage="1" showErrorMessage="1" sqref="G4:AC4" xr:uid="{D134C987-1345-482E-BAD1-6CB5EAEBC80C}">
      <formula1>$AD$4:$AD$15</formula1>
    </dataValidation>
  </dataValidations>
  <pageMargins left="0.64" right="0.12" top="0.44" bottom="0.38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880692-6DAC-4E21-9E5E-3DEB4C99DECA}">
  <sheetPr codeName="Sheet22">
    <tabColor theme="4" tint="0.39997558519241921"/>
  </sheetPr>
  <dimension ref="A1:AP218"/>
  <sheetViews>
    <sheetView zoomScaleNormal="100" workbookViewId="0">
      <selection activeCell="G7" sqref="G7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9" width="2.5" style="93" customWidth="1"/>
    <col min="30" max="32" width="5.69921875" style="100" customWidth="1"/>
    <col min="33" max="33" width="5.8984375" style="100" customWidth="1"/>
    <col min="34" max="34" width="5.09765625" style="100" customWidth="1"/>
    <col min="35" max="35" width="8.5" style="100" customWidth="1"/>
    <col min="36" max="36" width="5.69921875" style="100" customWidth="1"/>
    <col min="37" max="37" width="6.296875" style="100" customWidth="1"/>
    <col min="38" max="38" width="6.59765625" style="100" customWidth="1"/>
    <col min="39" max="39" width="8.796875" style="94"/>
    <col min="40" max="42" width="8.796875" style="95"/>
    <col min="43" max="16384" width="8.796875" style="94"/>
  </cols>
  <sheetData>
    <row r="1" spans="1:42" x14ac:dyDescent="0.7">
      <c r="A1" s="83">
        <v>1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0"/>
      <c r="V1" s="63" t="s">
        <v>200</v>
      </c>
      <c r="W1" s="68"/>
      <c r="X1" s="68"/>
      <c r="Y1" s="68">
        <f>ข้อมูลพื้นฐาน!B9</f>
        <v>0</v>
      </c>
      <c r="Z1" s="68"/>
      <c r="AA1" s="68"/>
      <c r="AB1" s="60"/>
      <c r="AC1" s="68"/>
    </row>
    <row r="2" spans="1:42" x14ac:dyDescent="0.7">
      <c r="A2" s="84" t="s">
        <v>97</v>
      </c>
      <c r="B2" s="231">
        <f>ข้อมูลพื้นฐาน!B11</f>
        <v>0</v>
      </c>
      <c r="C2" s="231"/>
      <c r="D2" s="231"/>
      <c r="E2" s="231"/>
      <c r="F2" s="123"/>
      <c r="G2" s="124"/>
      <c r="H2" s="124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4" t="s">
        <v>199</v>
      </c>
      <c r="T2" s="62"/>
      <c r="U2" s="62"/>
      <c r="V2" s="249">
        <f>ข้อมูลพื้นฐาน!B13</f>
        <v>0</v>
      </c>
      <c r="W2" s="249"/>
      <c r="X2" s="63"/>
      <c r="Y2" s="63" t="s">
        <v>192</v>
      </c>
      <c r="Z2" s="68"/>
      <c r="AA2" s="68"/>
      <c r="AB2" s="68"/>
      <c r="AC2" s="68"/>
    </row>
    <row r="3" spans="1:42" x14ac:dyDescent="0.7">
      <c r="A3" s="232" t="s">
        <v>64</v>
      </c>
      <c r="B3" s="235" t="s">
        <v>72</v>
      </c>
      <c r="C3" s="238" t="s">
        <v>71</v>
      </c>
      <c r="D3" s="239"/>
      <c r="E3" s="240"/>
      <c r="F3" s="247" t="s">
        <v>194</v>
      </c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48"/>
      <c r="Z3" s="248"/>
      <c r="AA3" s="248"/>
      <c r="AB3" s="248"/>
      <c r="AC3" s="248"/>
    </row>
    <row r="4" spans="1:42" ht="21" customHeight="1" x14ac:dyDescent="0.7">
      <c r="A4" s="233"/>
      <c r="B4" s="236"/>
      <c r="C4" s="241"/>
      <c r="D4" s="242"/>
      <c r="E4" s="243"/>
      <c r="F4" s="127" t="s">
        <v>73</v>
      </c>
      <c r="G4" s="189" t="s">
        <v>77</v>
      </c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89"/>
      <c r="AB4" s="189"/>
      <c r="AC4" s="189"/>
      <c r="AD4" s="100" t="s">
        <v>77</v>
      </c>
      <c r="AE4" s="100" t="s">
        <v>180</v>
      </c>
      <c r="AF4" s="100">
        <v>1</v>
      </c>
      <c r="AG4" s="100">
        <v>1</v>
      </c>
      <c r="AH4" s="100" t="s">
        <v>89</v>
      </c>
    </row>
    <row r="5" spans="1:42" ht="21" customHeight="1" x14ac:dyDescent="0.7">
      <c r="A5" s="233"/>
      <c r="B5" s="236"/>
      <c r="C5" s="241"/>
      <c r="D5" s="242"/>
      <c r="E5" s="243"/>
      <c r="F5" s="127" t="s">
        <v>76</v>
      </c>
      <c r="G5" s="190" t="s">
        <v>180</v>
      </c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00" t="s">
        <v>78</v>
      </c>
      <c r="AE5" s="100" t="s">
        <v>181</v>
      </c>
      <c r="AF5" s="100">
        <v>2</v>
      </c>
      <c r="AG5" s="100">
        <v>2</v>
      </c>
      <c r="AH5" s="100" t="s">
        <v>90</v>
      </c>
    </row>
    <row r="6" spans="1:42" ht="21" customHeight="1" x14ac:dyDescent="0.7">
      <c r="A6" s="233"/>
      <c r="B6" s="236"/>
      <c r="C6" s="241"/>
      <c r="D6" s="242"/>
      <c r="E6" s="243"/>
      <c r="F6" s="127" t="s">
        <v>74</v>
      </c>
      <c r="G6" s="189"/>
      <c r="H6" s="189"/>
      <c r="I6" s="189"/>
      <c r="J6" s="189"/>
      <c r="K6" s="189"/>
      <c r="L6" s="189"/>
      <c r="M6" s="189"/>
      <c r="N6" s="189"/>
      <c r="O6" s="189"/>
      <c r="P6" s="189"/>
      <c r="Q6" s="189"/>
      <c r="R6" s="189"/>
      <c r="S6" s="189"/>
      <c r="T6" s="189"/>
      <c r="U6" s="189"/>
      <c r="V6" s="189"/>
      <c r="W6" s="189"/>
      <c r="X6" s="189"/>
      <c r="Y6" s="189"/>
      <c r="Z6" s="189"/>
      <c r="AA6" s="189"/>
      <c r="AB6" s="189"/>
      <c r="AC6" s="189"/>
      <c r="AD6" s="100" t="s">
        <v>79</v>
      </c>
      <c r="AE6" s="100" t="s">
        <v>182</v>
      </c>
      <c r="AF6" s="100">
        <v>3</v>
      </c>
      <c r="AG6" s="100">
        <v>3</v>
      </c>
      <c r="AH6" s="100" t="s">
        <v>91</v>
      </c>
    </row>
    <row r="7" spans="1:42" ht="21" customHeight="1" x14ac:dyDescent="0.7">
      <c r="A7" s="234"/>
      <c r="B7" s="237"/>
      <c r="C7" s="244"/>
      <c r="D7" s="245"/>
      <c r="E7" s="246"/>
      <c r="F7" s="128" t="s">
        <v>75</v>
      </c>
      <c r="G7" s="191">
        <v>70</v>
      </c>
      <c r="H7" s="191">
        <v>71</v>
      </c>
      <c r="I7" s="191">
        <v>72</v>
      </c>
      <c r="J7" s="191">
        <v>73</v>
      </c>
      <c r="K7" s="191">
        <v>74</v>
      </c>
      <c r="L7" s="191">
        <v>75</v>
      </c>
      <c r="M7" s="191">
        <v>76</v>
      </c>
      <c r="N7" s="191">
        <v>77</v>
      </c>
      <c r="O7" s="191">
        <v>78</v>
      </c>
      <c r="P7" s="191">
        <v>79</v>
      </c>
      <c r="Q7" s="191">
        <v>80</v>
      </c>
      <c r="R7" s="191">
        <v>81</v>
      </c>
      <c r="S7" s="191">
        <v>82</v>
      </c>
      <c r="T7" s="191">
        <v>83</v>
      </c>
      <c r="U7" s="191">
        <v>84</v>
      </c>
      <c r="V7" s="191">
        <v>85</v>
      </c>
      <c r="W7" s="191">
        <v>86</v>
      </c>
      <c r="X7" s="191">
        <v>87</v>
      </c>
      <c r="Y7" s="191">
        <v>88</v>
      </c>
      <c r="Z7" s="191">
        <v>89</v>
      </c>
      <c r="AA7" s="191">
        <v>90</v>
      </c>
      <c r="AB7" s="191">
        <v>91</v>
      </c>
      <c r="AC7" s="191">
        <v>92</v>
      </c>
      <c r="AD7" s="100" t="s">
        <v>80</v>
      </c>
      <c r="AE7" s="100" t="s">
        <v>183</v>
      </c>
      <c r="AF7" s="100">
        <v>4</v>
      </c>
      <c r="AG7" s="100">
        <v>4</v>
      </c>
      <c r="AH7" s="100" t="s">
        <v>92</v>
      </c>
      <c r="AI7" s="101" t="s">
        <v>99</v>
      </c>
      <c r="AJ7" s="101" t="s">
        <v>100</v>
      </c>
      <c r="AK7" s="101" t="s">
        <v>101</v>
      </c>
      <c r="AL7" s="101" t="s">
        <v>102</v>
      </c>
    </row>
    <row r="8" spans="1:42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3922</v>
      </c>
      <c r="C8" s="88" t="str">
        <f>ข้อมูลนักเรียน!C2</f>
        <v>ด.ช.</v>
      </c>
      <c r="D8" s="89" t="str">
        <f>ข้อมูลนักเรียน!D2</f>
        <v>สุรชัย</v>
      </c>
      <c r="E8" s="89" t="str">
        <f>ข้อมูลนักเรียน!E2</f>
        <v>เมืองปาก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102" t="s">
        <v>81</v>
      </c>
      <c r="AE8" s="102" t="s">
        <v>184</v>
      </c>
      <c r="AF8" s="102">
        <v>5</v>
      </c>
      <c r="AG8" s="102">
        <v>5</v>
      </c>
      <c r="AH8" s="102"/>
      <c r="AI8" s="102">
        <f t="shared" ref="AI8:AI40" si="0">COUNTIF(G8:AC8,"/")</f>
        <v>0</v>
      </c>
      <c r="AJ8" s="102">
        <f t="shared" ref="AJ8:AJ40" si="1">COUNTIF(G8:AC8,"ข")</f>
        <v>0</v>
      </c>
      <c r="AK8" s="102">
        <f t="shared" ref="AK8:AK40" si="2">COUNTIF(G8:AC8,"ล")</f>
        <v>0</v>
      </c>
      <c r="AL8" s="102">
        <f t="shared" ref="AL8:AL40" si="3">COUNTIF(G8:AC8,"ป")</f>
        <v>0</v>
      </c>
      <c r="AN8" s="97"/>
      <c r="AO8" s="97"/>
      <c r="AP8" s="97"/>
    </row>
    <row r="9" spans="1:42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3923</v>
      </c>
      <c r="C9" s="88" t="str">
        <f>ข้อมูลนักเรียน!C3</f>
        <v>ด.ช.</v>
      </c>
      <c r="D9" s="89" t="str">
        <f>ข้อมูลนักเรียน!D3</f>
        <v>ชนาธิป</v>
      </c>
      <c r="E9" s="89" t="str">
        <f>ข้อมูลนักเรียน!E3</f>
        <v>คำมา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102" t="s">
        <v>82</v>
      </c>
      <c r="AE9" s="102" t="s">
        <v>185</v>
      </c>
      <c r="AF9" s="102">
        <v>6</v>
      </c>
      <c r="AG9" s="102">
        <v>6</v>
      </c>
      <c r="AH9" s="102"/>
      <c r="AI9" s="102">
        <f t="shared" si="0"/>
        <v>0</v>
      </c>
      <c r="AJ9" s="102">
        <f t="shared" si="1"/>
        <v>0</v>
      </c>
      <c r="AK9" s="102">
        <f t="shared" si="2"/>
        <v>0</v>
      </c>
      <c r="AL9" s="102">
        <f t="shared" si="3"/>
        <v>0</v>
      </c>
      <c r="AN9" s="97"/>
      <c r="AO9" s="97"/>
      <c r="AP9" s="97"/>
    </row>
    <row r="10" spans="1:42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3924</v>
      </c>
      <c r="C10" s="88" t="str">
        <f>ข้อมูลนักเรียน!C4</f>
        <v>ด.ช.</v>
      </c>
      <c r="D10" s="89" t="str">
        <f>ข้อมูลนักเรียน!D4</f>
        <v>ปกรณ์</v>
      </c>
      <c r="E10" s="89" t="str">
        <f>ข้อมูลนักเรียน!E4</f>
        <v>ศรีบุญ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02" t="s">
        <v>83</v>
      </c>
      <c r="AE10" s="102" t="s">
        <v>186</v>
      </c>
      <c r="AF10" s="102">
        <v>7</v>
      </c>
      <c r="AG10" s="102">
        <v>7</v>
      </c>
      <c r="AH10" s="102"/>
      <c r="AI10" s="102">
        <f t="shared" si="0"/>
        <v>0</v>
      </c>
      <c r="AJ10" s="102">
        <f t="shared" si="1"/>
        <v>0</v>
      </c>
      <c r="AK10" s="102">
        <f t="shared" si="2"/>
        <v>0</v>
      </c>
      <c r="AL10" s="102">
        <f t="shared" si="3"/>
        <v>0</v>
      </c>
      <c r="AN10" s="97"/>
      <c r="AO10" s="97"/>
      <c r="AP10" s="97"/>
    </row>
    <row r="11" spans="1:42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4045</v>
      </c>
      <c r="C11" s="88" t="str">
        <f>ข้อมูลนักเรียน!C5</f>
        <v>ด.ช.</v>
      </c>
      <c r="D11" s="89" t="str">
        <f>ข้อมูลนักเรียน!D5</f>
        <v>นาวิน</v>
      </c>
      <c r="E11" s="89" t="str">
        <f>ข้อมูลนักเรียน!E5</f>
        <v>มาเสือ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02" t="s">
        <v>84</v>
      </c>
      <c r="AE11" s="102"/>
      <c r="AF11" s="102">
        <v>8</v>
      </c>
      <c r="AG11" s="102">
        <v>8</v>
      </c>
      <c r="AH11" s="102"/>
      <c r="AI11" s="102">
        <f t="shared" si="0"/>
        <v>0</v>
      </c>
      <c r="AJ11" s="102">
        <f t="shared" si="1"/>
        <v>0</v>
      </c>
      <c r="AK11" s="102">
        <f t="shared" si="2"/>
        <v>0</v>
      </c>
      <c r="AL11" s="102">
        <f t="shared" si="3"/>
        <v>0</v>
      </c>
      <c r="AN11" s="97"/>
      <c r="AO11" s="97"/>
      <c r="AP11" s="97"/>
    </row>
    <row r="12" spans="1:42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4047</v>
      </c>
      <c r="C12" s="88" t="str">
        <f>ข้อมูลนักเรียน!C6</f>
        <v>ด.ช.</v>
      </c>
      <c r="D12" s="89" t="str">
        <f>ข้อมูลนักเรียน!D6</f>
        <v>กุลชาติ</v>
      </c>
      <c r="E12" s="89" t="str">
        <f>ข้อมูลนักเรียน!E6</f>
        <v>พรมตา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102" t="s">
        <v>85</v>
      </c>
      <c r="AE12" s="102"/>
      <c r="AF12" s="102">
        <v>9</v>
      </c>
      <c r="AG12" s="102">
        <v>9</v>
      </c>
      <c r="AH12" s="102"/>
      <c r="AI12" s="102">
        <f t="shared" si="0"/>
        <v>0</v>
      </c>
      <c r="AJ12" s="102">
        <f t="shared" si="1"/>
        <v>0</v>
      </c>
      <c r="AK12" s="102">
        <f t="shared" si="2"/>
        <v>0</v>
      </c>
      <c r="AL12" s="102">
        <f t="shared" si="3"/>
        <v>0</v>
      </c>
      <c r="AN12" s="97"/>
      <c r="AO12" s="97"/>
      <c r="AP12" s="97"/>
    </row>
    <row r="13" spans="1:42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4052</v>
      </c>
      <c r="C13" s="88" t="str">
        <f>ข้อมูลนักเรียน!C7</f>
        <v>ด.ช.</v>
      </c>
      <c r="D13" s="89" t="str">
        <f>ข้อมูลนักเรียน!D7</f>
        <v>เอกวัส</v>
      </c>
      <c r="E13" s="89" t="str">
        <f>ข้อมูลนักเรียน!E7</f>
        <v>แพรทอง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102" t="s">
        <v>86</v>
      </c>
      <c r="AE13" s="102"/>
      <c r="AF13" s="102">
        <v>10</v>
      </c>
      <c r="AG13" s="102">
        <v>10</v>
      </c>
      <c r="AH13" s="102"/>
      <c r="AI13" s="102">
        <f t="shared" si="0"/>
        <v>0</v>
      </c>
      <c r="AJ13" s="102">
        <f t="shared" si="1"/>
        <v>0</v>
      </c>
      <c r="AK13" s="102">
        <f t="shared" si="2"/>
        <v>0</v>
      </c>
      <c r="AL13" s="102">
        <f t="shared" si="3"/>
        <v>0</v>
      </c>
      <c r="AN13" s="97"/>
      <c r="AO13" s="97"/>
      <c r="AP13" s="97"/>
    </row>
    <row r="14" spans="1:42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4129</v>
      </c>
      <c r="C14" s="88" t="str">
        <f>ข้อมูลนักเรียน!C8</f>
        <v>ด.ช.</v>
      </c>
      <c r="D14" s="89" t="str">
        <f>ข้อมูลนักเรียน!D8</f>
        <v>ภูวเดช</v>
      </c>
      <c r="E14" s="89" t="str">
        <f>ข้อมูลนักเรียน!E8</f>
        <v>แก้วประดับ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102" t="s">
        <v>87</v>
      </c>
      <c r="AE14" s="102"/>
      <c r="AF14" s="102">
        <v>11</v>
      </c>
      <c r="AG14" s="102">
        <v>11</v>
      </c>
      <c r="AH14" s="102"/>
      <c r="AI14" s="102">
        <f t="shared" si="0"/>
        <v>0</v>
      </c>
      <c r="AJ14" s="102">
        <f t="shared" si="1"/>
        <v>0</v>
      </c>
      <c r="AK14" s="102">
        <f t="shared" si="2"/>
        <v>0</v>
      </c>
      <c r="AL14" s="102">
        <f t="shared" si="3"/>
        <v>0</v>
      </c>
      <c r="AN14" s="97"/>
      <c r="AO14" s="97"/>
      <c r="AP14" s="97"/>
    </row>
    <row r="15" spans="1:42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3959</v>
      </c>
      <c r="C15" s="88" t="str">
        <f>ข้อมูลนักเรียน!C9</f>
        <v>ด.ญ.</v>
      </c>
      <c r="D15" s="89" t="str">
        <f>ข้อมูลนักเรียน!D9</f>
        <v>ปาริชาติ</v>
      </c>
      <c r="E15" s="89" t="str">
        <f>ข้อมูลนักเรียน!E9</f>
        <v>แก้วใส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102" t="s">
        <v>88</v>
      </c>
      <c r="AE15" s="102"/>
      <c r="AF15" s="102">
        <v>12</v>
      </c>
      <c r="AG15" s="102">
        <v>12</v>
      </c>
      <c r="AH15" s="102"/>
      <c r="AI15" s="102">
        <f t="shared" si="0"/>
        <v>0</v>
      </c>
      <c r="AJ15" s="102">
        <f t="shared" si="1"/>
        <v>0</v>
      </c>
      <c r="AK15" s="102">
        <f t="shared" si="2"/>
        <v>0</v>
      </c>
      <c r="AL15" s="102">
        <f t="shared" si="3"/>
        <v>0</v>
      </c>
      <c r="AN15" s="97"/>
      <c r="AO15" s="97"/>
      <c r="AP15" s="97"/>
    </row>
    <row r="16" spans="1:42" s="96" customFormat="1" ht="18" customHeight="1" x14ac:dyDescent="0.25">
      <c r="A16" s="86">
        <f>ข้อมูลนักเรียน!A10</f>
        <v>0</v>
      </c>
      <c r="B16" s="87">
        <f>ข้อมูลนักเรียน!B10</f>
        <v>0</v>
      </c>
      <c r="C16" s="88">
        <f>ข้อมูลนักเรียน!C10</f>
        <v>0</v>
      </c>
      <c r="D16" s="89">
        <f>ข้อมูลนักเรียน!D10</f>
        <v>0</v>
      </c>
      <c r="E16" s="89">
        <f>ข้อมูลนักเรียน!E10</f>
        <v>0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102"/>
      <c r="AE16" s="102"/>
      <c r="AF16" s="102">
        <v>13</v>
      </c>
      <c r="AG16" s="102">
        <v>13</v>
      </c>
      <c r="AH16" s="102"/>
      <c r="AI16" s="102">
        <f t="shared" si="0"/>
        <v>0</v>
      </c>
      <c r="AJ16" s="102">
        <f t="shared" si="1"/>
        <v>0</v>
      </c>
      <c r="AK16" s="102">
        <f t="shared" si="2"/>
        <v>0</v>
      </c>
      <c r="AL16" s="102">
        <f t="shared" si="3"/>
        <v>0</v>
      </c>
      <c r="AN16" s="97"/>
      <c r="AO16" s="97"/>
      <c r="AP16" s="97"/>
    </row>
    <row r="17" spans="1:42" s="96" customFormat="1" ht="18" customHeight="1" x14ac:dyDescent="0.25">
      <c r="A17" s="86">
        <f>ข้อมูลนักเรียน!A11</f>
        <v>0</v>
      </c>
      <c r="B17" s="87">
        <f>ข้อมูลนักเรียน!B11</f>
        <v>0</v>
      </c>
      <c r="C17" s="88">
        <f>ข้อมูลนักเรียน!C11</f>
        <v>0</v>
      </c>
      <c r="D17" s="89">
        <f>ข้อมูลนักเรียน!D11</f>
        <v>0</v>
      </c>
      <c r="E17" s="89">
        <f>ข้อมูลนักเรียน!E11</f>
        <v>0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102"/>
      <c r="AE17" s="102"/>
      <c r="AF17" s="102">
        <v>14</v>
      </c>
      <c r="AG17" s="102">
        <v>14</v>
      </c>
      <c r="AH17" s="102"/>
      <c r="AI17" s="102">
        <f t="shared" si="0"/>
        <v>0</v>
      </c>
      <c r="AJ17" s="102">
        <f t="shared" si="1"/>
        <v>0</v>
      </c>
      <c r="AK17" s="102">
        <f t="shared" si="2"/>
        <v>0</v>
      </c>
      <c r="AL17" s="102">
        <f t="shared" si="3"/>
        <v>0</v>
      </c>
      <c r="AN17" s="97"/>
      <c r="AO17" s="97"/>
      <c r="AP17" s="97"/>
    </row>
    <row r="18" spans="1:42" s="96" customFormat="1" ht="18" customHeight="1" x14ac:dyDescent="0.25">
      <c r="A18" s="86">
        <f>ข้อมูลนักเรียน!A12</f>
        <v>0</v>
      </c>
      <c r="B18" s="87">
        <f>ข้อมูลนักเรียน!B12</f>
        <v>0</v>
      </c>
      <c r="C18" s="88">
        <f>ข้อมูลนักเรียน!C12</f>
        <v>0</v>
      </c>
      <c r="D18" s="89">
        <f>ข้อมูลนักเรียน!D12</f>
        <v>0</v>
      </c>
      <c r="E18" s="89">
        <f>ข้อมูลนักเรียน!E12</f>
        <v>0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102"/>
      <c r="AE18" s="102"/>
      <c r="AF18" s="102">
        <v>15</v>
      </c>
      <c r="AG18" s="102">
        <v>15</v>
      </c>
      <c r="AH18" s="102"/>
      <c r="AI18" s="102">
        <f t="shared" si="0"/>
        <v>0</v>
      </c>
      <c r="AJ18" s="102">
        <f t="shared" si="1"/>
        <v>0</v>
      </c>
      <c r="AK18" s="102">
        <f t="shared" si="2"/>
        <v>0</v>
      </c>
      <c r="AL18" s="102">
        <f t="shared" si="3"/>
        <v>0</v>
      </c>
      <c r="AN18" s="97"/>
      <c r="AO18" s="97"/>
      <c r="AP18" s="97"/>
    </row>
    <row r="19" spans="1:42" s="96" customFormat="1" ht="18" customHeight="1" x14ac:dyDescent="0.25">
      <c r="A19" s="86">
        <f>ข้อมูลนักเรียน!A13</f>
        <v>0</v>
      </c>
      <c r="B19" s="87">
        <f>ข้อมูลนักเรียน!B13</f>
        <v>0</v>
      </c>
      <c r="C19" s="88">
        <f>ข้อมูลนักเรียน!C13</f>
        <v>0</v>
      </c>
      <c r="D19" s="89">
        <f>ข้อมูลนักเรียน!D13</f>
        <v>0</v>
      </c>
      <c r="E19" s="89">
        <f>ข้อมูลนักเรียน!E13</f>
        <v>0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102"/>
      <c r="AE19" s="102"/>
      <c r="AF19" s="102">
        <v>16</v>
      </c>
      <c r="AG19" s="102">
        <v>16</v>
      </c>
      <c r="AH19" s="102"/>
      <c r="AI19" s="102">
        <f t="shared" si="0"/>
        <v>0</v>
      </c>
      <c r="AJ19" s="102">
        <f t="shared" si="1"/>
        <v>0</v>
      </c>
      <c r="AK19" s="102">
        <f t="shared" si="2"/>
        <v>0</v>
      </c>
      <c r="AL19" s="102">
        <f t="shared" si="3"/>
        <v>0</v>
      </c>
      <c r="AN19" s="97"/>
      <c r="AO19" s="97"/>
      <c r="AP19" s="97"/>
    </row>
    <row r="20" spans="1:42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102"/>
      <c r="AE20" s="102"/>
      <c r="AF20" s="102">
        <v>17</v>
      </c>
      <c r="AG20" s="102">
        <v>17</v>
      </c>
      <c r="AH20" s="102"/>
      <c r="AI20" s="102">
        <f t="shared" si="0"/>
        <v>0</v>
      </c>
      <c r="AJ20" s="102">
        <f t="shared" si="1"/>
        <v>0</v>
      </c>
      <c r="AK20" s="102">
        <f t="shared" si="2"/>
        <v>0</v>
      </c>
      <c r="AL20" s="102">
        <f t="shared" si="3"/>
        <v>0</v>
      </c>
      <c r="AN20" s="97"/>
      <c r="AO20" s="97"/>
      <c r="AP20" s="97"/>
    </row>
    <row r="21" spans="1:42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102"/>
      <c r="AE21" s="102"/>
      <c r="AF21" s="102">
        <v>18</v>
      </c>
      <c r="AG21" s="102">
        <v>18</v>
      </c>
      <c r="AH21" s="102"/>
      <c r="AI21" s="102">
        <f t="shared" si="0"/>
        <v>0</v>
      </c>
      <c r="AJ21" s="102">
        <f t="shared" si="1"/>
        <v>0</v>
      </c>
      <c r="AK21" s="102">
        <f t="shared" si="2"/>
        <v>0</v>
      </c>
      <c r="AL21" s="102">
        <f t="shared" si="3"/>
        <v>0</v>
      </c>
      <c r="AN21" s="97"/>
      <c r="AO21" s="97"/>
      <c r="AP21" s="97"/>
    </row>
    <row r="22" spans="1:42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102"/>
      <c r="AE22" s="102"/>
      <c r="AF22" s="102">
        <v>19</v>
      </c>
      <c r="AG22" s="102">
        <v>19</v>
      </c>
      <c r="AH22" s="102"/>
      <c r="AI22" s="102">
        <f t="shared" si="0"/>
        <v>0</v>
      </c>
      <c r="AJ22" s="102">
        <f t="shared" si="1"/>
        <v>0</v>
      </c>
      <c r="AK22" s="102">
        <f t="shared" si="2"/>
        <v>0</v>
      </c>
      <c r="AL22" s="102">
        <f t="shared" si="3"/>
        <v>0</v>
      </c>
      <c r="AN22" s="97"/>
      <c r="AO22" s="97"/>
      <c r="AP22" s="97"/>
    </row>
    <row r="23" spans="1:42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102"/>
      <c r="AE23" s="102"/>
      <c r="AF23" s="102">
        <v>20</v>
      </c>
      <c r="AG23" s="102">
        <v>20</v>
      </c>
      <c r="AH23" s="102"/>
      <c r="AI23" s="102">
        <f t="shared" si="0"/>
        <v>0</v>
      </c>
      <c r="AJ23" s="102">
        <f t="shared" si="1"/>
        <v>0</v>
      </c>
      <c r="AK23" s="102">
        <f t="shared" si="2"/>
        <v>0</v>
      </c>
      <c r="AL23" s="102">
        <f t="shared" si="3"/>
        <v>0</v>
      </c>
      <c r="AN23" s="97"/>
      <c r="AO23" s="97"/>
      <c r="AP23" s="97"/>
    </row>
    <row r="24" spans="1:42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102"/>
      <c r="AE24" s="102"/>
      <c r="AF24" s="102">
        <v>21</v>
      </c>
      <c r="AG24" s="102">
        <v>21</v>
      </c>
      <c r="AH24" s="102"/>
      <c r="AI24" s="102">
        <f t="shared" si="0"/>
        <v>0</v>
      </c>
      <c r="AJ24" s="102">
        <f t="shared" si="1"/>
        <v>0</v>
      </c>
      <c r="AK24" s="102">
        <f t="shared" si="2"/>
        <v>0</v>
      </c>
      <c r="AL24" s="102">
        <f t="shared" si="3"/>
        <v>0</v>
      </c>
      <c r="AN24" s="97"/>
      <c r="AO24" s="97"/>
      <c r="AP24" s="97"/>
    </row>
    <row r="25" spans="1:42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102"/>
      <c r="AE25" s="102"/>
      <c r="AF25" s="102">
        <v>22</v>
      </c>
      <c r="AG25" s="102">
        <v>22</v>
      </c>
      <c r="AH25" s="102"/>
      <c r="AI25" s="102">
        <f t="shared" si="0"/>
        <v>0</v>
      </c>
      <c r="AJ25" s="102">
        <f t="shared" si="1"/>
        <v>0</v>
      </c>
      <c r="AK25" s="102">
        <f t="shared" si="2"/>
        <v>0</v>
      </c>
      <c r="AL25" s="102">
        <f t="shared" si="3"/>
        <v>0</v>
      </c>
      <c r="AN25" s="97"/>
      <c r="AO25" s="97"/>
      <c r="AP25" s="97"/>
    </row>
    <row r="26" spans="1:42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102"/>
      <c r="AE26" s="102"/>
      <c r="AF26" s="102">
        <v>23</v>
      </c>
      <c r="AG26" s="102">
        <v>23</v>
      </c>
      <c r="AH26" s="102"/>
      <c r="AI26" s="102">
        <f t="shared" si="0"/>
        <v>0</v>
      </c>
      <c r="AJ26" s="102">
        <f t="shared" si="1"/>
        <v>0</v>
      </c>
      <c r="AK26" s="102">
        <f t="shared" si="2"/>
        <v>0</v>
      </c>
      <c r="AL26" s="102">
        <f t="shared" si="3"/>
        <v>0</v>
      </c>
      <c r="AN26" s="97"/>
      <c r="AO26" s="97"/>
      <c r="AP26" s="97"/>
    </row>
    <row r="27" spans="1:42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102"/>
      <c r="AE27" s="102"/>
      <c r="AF27" s="102">
        <v>24</v>
      </c>
      <c r="AG27" s="102">
        <v>24</v>
      </c>
      <c r="AH27" s="102"/>
      <c r="AI27" s="102">
        <f t="shared" si="0"/>
        <v>0</v>
      </c>
      <c r="AJ27" s="102">
        <f t="shared" si="1"/>
        <v>0</v>
      </c>
      <c r="AK27" s="102">
        <f t="shared" si="2"/>
        <v>0</v>
      </c>
      <c r="AL27" s="102">
        <f t="shared" si="3"/>
        <v>0</v>
      </c>
      <c r="AN27" s="97"/>
      <c r="AO27" s="97"/>
      <c r="AP27" s="97"/>
    </row>
    <row r="28" spans="1:42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102"/>
      <c r="AE28" s="102"/>
      <c r="AF28" s="102">
        <v>25</v>
      </c>
      <c r="AG28" s="102">
        <v>25</v>
      </c>
      <c r="AH28" s="102"/>
      <c r="AI28" s="102">
        <f t="shared" si="0"/>
        <v>0</v>
      </c>
      <c r="AJ28" s="102">
        <f t="shared" si="1"/>
        <v>0</v>
      </c>
      <c r="AK28" s="102">
        <f t="shared" si="2"/>
        <v>0</v>
      </c>
      <c r="AL28" s="102">
        <f t="shared" si="3"/>
        <v>0</v>
      </c>
      <c r="AN28" s="97"/>
      <c r="AO28" s="97"/>
      <c r="AP28" s="97"/>
    </row>
    <row r="29" spans="1:42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102"/>
      <c r="AE29" s="102"/>
      <c r="AF29" s="102">
        <v>26</v>
      </c>
      <c r="AG29" s="102">
        <v>26</v>
      </c>
      <c r="AH29" s="102"/>
      <c r="AI29" s="102">
        <f t="shared" si="0"/>
        <v>0</v>
      </c>
      <c r="AJ29" s="102">
        <f t="shared" si="1"/>
        <v>0</v>
      </c>
      <c r="AK29" s="102">
        <f t="shared" si="2"/>
        <v>0</v>
      </c>
      <c r="AL29" s="102">
        <f t="shared" si="3"/>
        <v>0</v>
      </c>
      <c r="AN29" s="97"/>
      <c r="AO29" s="97"/>
      <c r="AP29" s="97"/>
    </row>
    <row r="30" spans="1:42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102"/>
      <c r="AE30" s="102"/>
      <c r="AF30" s="102">
        <v>27</v>
      </c>
      <c r="AG30" s="102">
        <v>27</v>
      </c>
      <c r="AH30" s="102"/>
      <c r="AI30" s="102">
        <f t="shared" si="0"/>
        <v>0</v>
      </c>
      <c r="AJ30" s="102">
        <f t="shared" si="1"/>
        <v>0</v>
      </c>
      <c r="AK30" s="102">
        <f t="shared" si="2"/>
        <v>0</v>
      </c>
      <c r="AL30" s="102">
        <f t="shared" si="3"/>
        <v>0</v>
      </c>
      <c r="AN30" s="97"/>
      <c r="AO30" s="97"/>
      <c r="AP30" s="97"/>
    </row>
    <row r="31" spans="1:42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102"/>
      <c r="AE31" s="102"/>
      <c r="AF31" s="102">
        <v>28</v>
      </c>
      <c r="AG31" s="102">
        <v>28</v>
      </c>
      <c r="AH31" s="102"/>
      <c r="AI31" s="102">
        <f t="shared" si="0"/>
        <v>0</v>
      </c>
      <c r="AJ31" s="102">
        <f t="shared" si="1"/>
        <v>0</v>
      </c>
      <c r="AK31" s="102">
        <f t="shared" si="2"/>
        <v>0</v>
      </c>
      <c r="AL31" s="102">
        <f t="shared" si="3"/>
        <v>0</v>
      </c>
      <c r="AN31" s="97"/>
      <c r="AO31" s="97"/>
      <c r="AP31" s="97"/>
    </row>
    <row r="32" spans="1:42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102"/>
      <c r="AE32" s="102"/>
      <c r="AF32" s="102">
        <v>29</v>
      </c>
      <c r="AG32" s="102">
        <v>29</v>
      </c>
      <c r="AH32" s="102"/>
      <c r="AI32" s="102">
        <f t="shared" si="0"/>
        <v>0</v>
      </c>
      <c r="AJ32" s="102">
        <f t="shared" si="1"/>
        <v>0</v>
      </c>
      <c r="AK32" s="102">
        <f t="shared" si="2"/>
        <v>0</v>
      </c>
      <c r="AL32" s="102">
        <f t="shared" si="3"/>
        <v>0</v>
      </c>
      <c r="AN32" s="97"/>
      <c r="AO32" s="97"/>
      <c r="AP32" s="97"/>
    </row>
    <row r="33" spans="1:42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102"/>
      <c r="AE33" s="102"/>
      <c r="AF33" s="102">
        <v>30</v>
      </c>
      <c r="AG33" s="102">
        <v>30</v>
      </c>
      <c r="AH33" s="102"/>
      <c r="AI33" s="102">
        <f t="shared" si="0"/>
        <v>0</v>
      </c>
      <c r="AJ33" s="102">
        <f t="shared" si="1"/>
        <v>0</v>
      </c>
      <c r="AK33" s="102">
        <f t="shared" si="2"/>
        <v>0</v>
      </c>
      <c r="AL33" s="102">
        <f t="shared" si="3"/>
        <v>0</v>
      </c>
      <c r="AN33" s="97"/>
      <c r="AO33" s="97"/>
      <c r="AP33" s="97"/>
    </row>
    <row r="34" spans="1:42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102"/>
      <c r="AE34" s="102"/>
      <c r="AF34" s="102">
        <v>31</v>
      </c>
      <c r="AG34" s="102">
        <v>31</v>
      </c>
      <c r="AH34" s="102"/>
      <c r="AI34" s="102">
        <f t="shared" si="0"/>
        <v>0</v>
      </c>
      <c r="AJ34" s="102">
        <f t="shared" si="1"/>
        <v>0</v>
      </c>
      <c r="AK34" s="102">
        <f t="shared" si="2"/>
        <v>0</v>
      </c>
      <c r="AL34" s="102">
        <f t="shared" si="3"/>
        <v>0</v>
      </c>
      <c r="AN34" s="97"/>
      <c r="AO34" s="97"/>
      <c r="AP34" s="97"/>
    </row>
    <row r="35" spans="1:42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102"/>
      <c r="AE35" s="102"/>
      <c r="AF35" s="102"/>
      <c r="AG35" s="102">
        <v>32</v>
      </c>
      <c r="AH35" s="102"/>
      <c r="AI35" s="102">
        <f t="shared" si="0"/>
        <v>0</v>
      </c>
      <c r="AJ35" s="102">
        <f t="shared" si="1"/>
        <v>0</v>
      </c>
      <c r="AK35" s="102">
        <f t="shared" si="2"/>
        <v>0</v>
      </c>
      <c r="AL35" s="102">
        <f t="shared" si="3"/>
        <v>0</v>
      </c>
      <c r="AN35" s="97"/>
      <c r="AO35" s="97"/>
      <c r="AP35" s="97"/>
    </row>
    <row r="36" spans="1:42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102"/>
      <c r="AE36" s="102"/>
      <c r="AF36" s="102"/>
      <c r="AG36" s="102">
        <v>33</v>
      </c>
      <c r="AH36" s="102"/>
      <c r="AI36" s="102">
        <f t="shared" si="0"/>
        <v>0</v>
      </c>
      <c r="AJ36" s="102">
        <f t="shared" si="1"/>
        <v>0</v>
      </c>
      <c r="AK36" s="102">
        <f t="shared" si="2"/>
        <v>0</v>
      </c>
      <c r="AL36" s="102">
        <f t="shared" si="3"/>
        <v>0</v>
      </c>
      <c r="AM36" s="96" t="e">
        <f>IF(G36&amp;H36&amp;I36&amp;L36&amp;M36&amp;N36&amp;R36&amp;S36&amp;T36&amp;U36&amp;V36&amp;W36&amp;X36&amp;Y36&amp;Z36&amp;AA36&amp;AB36&amp;AC36&amp;#REF!&amp;#REF!=""," ",COUNTIF(G36:AC36,"/"))</f>
        <v>#REF!</v>
      </c>
      <c r="AN36" s="97"/>
      <c r="AO36" s="97"/>
      <c r="AP36" s="97"/>
    </row>
    <row r="37" spans="1:42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102"/>
      <c r="AE37" s="102"/>
      <c r="AF37" s="102"/>
      <c r="AG37" s="102">
        <v>34</v>
      </c>
      <c r="AH37" s="102"/>
      <c r="AI37" s="102">
        <f t="shared" si="0"/>
        <v>0</v>
      </c>
      <c r="AJ37" s="102">
        <f t="shared" si="1"/>
        <v>0</v>
      </c>
      <c r="AK37" s="102">
        <f t="shared" si="2"/>
        <v>0</v>
      </c>
      <c r="AL37" s="102">
        <f t="shared" si="3"/>
        <v>0</v>
      </c>
      <c r="AN37" s="97"/>
      <c r="AO37" s="97"/>
      <c r="AP37" s="97"/>
    </row>
    <row r="38" spans="1:42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102"/>
      <c r="AE38" s="102"/>
      <c r="AF38" s="102"/>
      <c r="AG38" s="102">
        <v>35</v>
      </c>
      <c r="AH38" s="102"/>
      <c r="AI38" s="102">
        <f t="shared" si="0"/>
        <v>0</v>
      </c>
      <c r="AJ38" s="102">
        <f t="shared" si="1"/>
        <v>0</v>
      </c>
      <c r="AK38" s="102">
        <f t="shared" si="2"/>
        <v>0</v>
      </c>
      <c r="AL38" s="102">
        <f t="shared" si="3"/>
        <v>0</v>
      </c>
      <c r="AN38" s="97"/>
      <c r="AO38" s="97"/>
      <c r="AP38" s="97"/>
    </row>
    <row r="39" spans="1:42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102"/>
      <c r="AE39" s="102"/>
      <c r="AF39" s="102"/>
      <c r="AG39" s="102">
        <v>36</v>
      </c>
      <c r="AH39" s="102"/>
      <c r="AI39" s="102">
        <f t="shared" si="0"/>
        <v>0</v>
      </c>
      <c r="AJ39" s="102">
        <f t="shared" si="1"/>
        <v>0</v>
      </c>
      <c r="AK39" s="102">
        <f t="shared" si="2"/>
        <v>0</v>
      </c>
      <c r="AL39" s="102">
        <f t="shared" si="3"/>
        <v>0</v>
      </c>
      <c r="AN39" s="97"/>
      <c r="AO39" s="97"/>
      <c r="AP39" s="97"/>
    </row>
    <row r="40" spans="1:42" s="96" customForma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102"/>
      <c r="AE40" s="102"/>
      <c r="AF40" s="102"/>
      <c r="AG40" s="102">
        <v>37</v>
      </c>
      <c r="AH40" s="102"/>
      <c r="AI40" s="102">
        <f t="shared" si="0"/>
        <v>0</v>
      </c>
      <c r="AJ40" s="102">
        <f t="shared" si="1"/>
        <v>0</v>
      </c>
      <c r="AK40" s="102">
        <f t="shared" si="2"/>
        <v>0</v>
      </c>
      <c r="AL40" s="102">
        <f t="shared" si="3"/>
        <v>0</v>
      </c>
      <c r="AN40" s="97"/>
      <c r="AO40" s="97"/>
      <c r="AP40" s="97"/>
    </row>
    <row r="41" spans="1:42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102"/>
      <c r="AE41" s="102"/>
      <c r="AF41" s="102"/>
      <c r="AG41" s="102">
        <v>38</v>
      </c>
      <c r="AH41" s="102"/>
      <c r="AI41" s="102"/>
      <c r="AJ41" s="102"/>
      <c r="AK41" s="102"/>
      <c r="AL41" s="102"/>
      <c r="AN41" s="97"/>
      <c r="AO41" s="97"/>
      <c r="AP41" s="97"/>
    </row>
    <row r="42" spans="1:42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102"/>
      <c r="AE42" s="102"/>
      <c r="AF42" s="102"/>
      <c r="AG42" s="102">
        <v>39</v>
      </c>
      <c r="AH42" s="102"/>
      <c r="AI42" s="102"/>
      <c r="AJ42" s="102"/>
      <c r="AK42" s="102"/>
      <c r="AL42" s="102"/>
      <c r="AN42" s="97"/>
      <c r="AO42" s="97"/>
      <c r="AP42" s="97"/>
    </row>
    <row r="43" spans="1:42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102"/>
      <c r="AE43" s="102"/>
      <c r="AF43" s="102"/>
      <c r="AG43" s="102">
        <v>40</v>
      </c>
      <c r="AH43" s="102"/>
      <c r="AI43" s="102"/>
      <c r="AJ43" s="102"/>
      <c r="AK43" s="102"/>
      <c r="AL43" s="102"/>
      <c r="AN43" s="97"/>
      <c r="AO43" s="97"/>
      <c r="AP43" s="97"/>
    </row>
    <row r="44" spans="1:42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102"/>
      <c r="AE44" s="102"/>
      <c r="AF44" s="102"/>
      <c r="AG44" s="102">
        <v>41</v>
      </c>
      <c r="AH44" s="102"/>
      <c r="AI44" s="102"/>
      <c r="AJ44" s="102"/>
      <c r="AK44" s="102"/>
      <c r="AL44" s="102"/>
      <c r="AN44" s="97"/>
      <c r="AO44" s="97"/>
      <c r="AP44" s="97"/>
    </row>
    <row r="45" spans="1:42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102"/>
      <c r="AE45" s="102"/>
      <c r="AF45" s="102"/>
      <c r="AG45" s="102">
        <v>42</v>
      </c>
      <c r="AH45" s="102"/>
      <c r="AI45" s="102"/>
      <c r="AJ45" s="102"/>
      <c r="AK45" s="102"/>
      <c r="AL45" s="102"/>
      <c r="AN45" s="97"/>
      <c r="AO45" s="97"/>
      <c r="AP45" s="97"/>
    </row>
    <row r="46" spans="1:42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102"/>
      <c r="AE46" s="102"/>
      <c r="AF46" s="102"/>
      <c r="AG46" s="102">
        <v>43</v>
      </c>
      <c r="AH46" s="102"/>
      <c r="AI46" s="102"/>
      <c r="AJ46" s="102"/>
      <c r="AK46" s="102"/>
      <c r="AL46" s="102"/>
      <c r="AN46" s="97"/>
      <c r="AO46" s="97"/>
      <c r="AP46" s="97"/>
    </row>
    <row r="47" spans="1:42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102"/>
      <c r="AE47" s="102"/>
      <c r="AF47" s="102"/>
      <c r="AG47" s="102">
        <v>44</v>
      </c>
      <c r="AH47" s="102"/>
      <c r="AI47" s="102"/>
      <c r="AJ47" s="102"/>
      <c r="AK47" s="102"/>
      <c r="AL47" s="102"/>
      <c r="AN47" s="97"/>
      <c r="AO47" s="97"/>
      <c r="AP47" s="97"/>
    </row>
    <row r="48" spans="1:42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102"/>
      <c r="AE48" s="102"/>
      <c r="AF48" s="102"/>
      <c r="AG48" s="102">
        <v>45</v>
      </c>
      <c r="AH48" s="102"/>
      <c r="AI48" s="102"/>
      <c r="AJ48" s="102"/>
      <c r="AK48" s="102"/>
      <c r="AL48" s="102"/>
      <c r="AN48" s="97"/>
      <c r="AO48" s="97"/>
      <c r="AP48" s="97"/>
    </row>
    <row r="49" spans="1:42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102"/>
      <c r="AE49" s="102"/>
      <c r="AF49" s="102"/>
      <c r="AG49" s="102">
        <v>46</v>
      </c>
      <c r="AH49" s="102"/>
      <c r="AI49" s="102"/>
      <c r="AJ49" s="102"/>
      <c r="AK49" s="102"/>
      <c r="AL49" s="102"/>
      <c r="AN49" s="97"/>
      <c r="AO49" s="97"/>
      <c r="AP49" s="97"/>
    </row>
    <row r="50" spans="1:42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102"/>
      <c r="AE50" s="102"/>
      <c r="AF50" s="102"/>
      <c r="AG50" s="102">
        <v>47</v>
      </c>
      <c r="AH50" s="102"/>
      <c r="AI50" s="102"/>
      <c r="AJ50" s="102"/>
      <c r="AK50" s="102"/>
      <c r="AL50" s="102"/>
      <c r="AN50" s="97"/>
      <c r="AO50" s="97"/>
      <c r="AP50" s="97"/>
    </row>
    <row r="51" spans="1:42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102"/>
      <c r="AE51" s="102"/>
      <c r="AF51" s="102"/>
      <c r="AG51" s="102">
        <v>48</v>
      </c>
      <c r="AH51" s="102"/>
      <c r="AI51" s="102"/>
      <c r="AJ51" s="102"/>
      <c r="AK51" s="102"/>
      <c r="AL51" s="102"/>
      <c r="AN51" s="97"/>
      <c r="AO51" s="97"/>
      <c r="AP51" s="97"/>
    </row>
    <row r="52" spans="1:42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102"/>
      <c r="AE52" s="102"/>
      <c r="AF52" s="102"/>
      <c r="AG52" s="102">
        <v>49</v>
      </c>
      <c r="AH52" s="102"/>
      <c r="AI52" s="102"/>
      <c r="AJ52" s="102"/>
      <c r="AK52" s="102"/>
      <c r="AL52" s="102"/>
      <c r="AN52" s="97"/>
      <c r="AO52" s="97"/>
      <c r="AP52" s="97"/>
    </row>
    <row r="53" spans="1:42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102"/>
      <c r="AE53" s="102"/>
      <c r="AF53" s="102"/>
      <c r="AG53" s="102">
        <v>50</v>
      </c>
      <c r="AH53" s="102"/>
      <c r="AI53" s="102"/>
      <c r="AJ53" s="102"/>
      <c r="AK53" s="102"/>
      <c r="AL53" s="102"/>
      <c r="AN53" s="97"/>
      <c r="AO53" s="97"/>
      <c r="AP53" s="97"/>
    </row>
    <row r="54" spans="1:42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102"/>
      <c r="AE54" s="102"/>
      <c r="AF54" s="102"/>
      <c r="AG54" s="102">
        <v>51</v>
      </c>
      <c r="AH54" s="102"/>
      <c r="AI54" s="102"/>
      <c r="AJ54" s="102"/>
      <c r="AK54" s="102"/>
      <c r="AL54" s="102"/>
      <c r="AN54" s="97"/>
      <c r="AO54" s="97"/>
      <c r="AP54" s="97"/>
    </row>
    <row r="55" spans="1:42" x14ac:dyDescent="0.7">
      <c r="AG55" s="100">
        <v>52</v>
      </c>
    </row>
    <row r="56" spans="1:42" x14ac:dyDescent="0.7">
      <c r="AG56" s="100">
        <v>53</v>
      </c>
    </row>
    <row r="57" spans="1:42" x14ac:dyDescent="0.7">
      <c r="AG57" s="100">
        <v>54</v>
      </c>
    </row>
    <row r="58" spans="1:42" x14ac:dyDescent="0.7">
      <c r="AG58" s="100">
        <v>55</v>
      </c>
    </row>
    <row r="59" spans="1:42" x14ac:dyDescent="0.7">
      <c r="AG59" s="100">
        <v>56</v>
      </c>
    </row>
    <row r="60" spans="1:42" x14ac:dyDescent="0.7">
      <c r="AG60" s="100">
        <v>57</v>
      </c>
    </row>
    <row r="61" spans="1:42" x14ac:dyDescent="0.7">
      <c r="AG61" s="100">
        <v>58</v>
      </c>
    </row>
    <row r="62" spans="1:42" x14ac:dyDescent="0.7">
      <c r="AG62" s="100">
        <v>59</v>
      </c>
    </row>
    <row r="63" spans="1:42" x14ac:dyDescent="0.7">
      <c r="AG63" s="100">
        <v>60</v>
      </c>
    </row>
    <row r="64" spans="1:42" x14ac:dyDescent="0.7">
      <c r="AG64" s="100">
        <v>61</v>
      </c>
    </row>
    <row r="65" spans="33:33" x14ac:dyDescent="0.7">
      <c r="AG65" s="100">
        <v>62</v>
      </c>
    </row>
    <row r="66" spans="33:33" x14ac:dyDescent="0.7">
      <c r="AG66" s="100">
        <v>63</v>
      </c>
    </row>
    <row r="67" spans="33:33" x14ac:dyDescent="0.7">
      <c r="AG67" s="100">
        <v>64</v>
      </c>
    </row>
    <row r="68" spans="33:33" x14ac:dyDescent="0.7">
      <c r="AG68" s="100">
        <v>65</v>
      </c>
    </row>
    <row r="69" spans="33:33" x14ac:dyDescent="0.7">
      <c r="AG69" s="100">
        <v>66</v>
      </c>
    </row>
    <row r="70" spans="33:33" x14ac:dyDescent="0.7">
      <c r="AG70" s="100">
        <v>67</v>
      </c>
    </row>
    <row r="71" spans="33:33" x14ac:dyDescent="0.7">
      <c r="AG71" s="100">
        <v>68</v>
      </c>
    </row>
    <row r="72" spans="33:33" x14ac:dyDescent="0.7">
      <c r="AG72" s="100">
        <v>69</v>
      </c>
    </row>
    <row r="73" spans="33:33" x14ac:dyDescent="0.7">
      <c r="AG73" s="100">
        <v>70</v>
      </c>
    </row>
    <row r="74" spans="33:33" x14ac:dyDescent="0.7">
      <c r="AG74" s="100">
        <v>71</v>
      </c>
    </row>
    <row r="75" spans="33:33" x14ac:dyDescent="0.7">
      <c r="AG75" s="100">
        <v>72</v>
      </c>
    </row>
    <row r="76" spans="33:33" x14ac:dyDescent="0.7">
      <c r="AG76" s="100">
        <v>73</v>
      </c>
    </row>
    <row r="77" spans="33:33" x14ac:dyDescent="0.7">
      <c r="AG77" s="100">
        <v>74</v>
      </c>
    </row>
    <row r="78" spans="33:33" x14ac:dyDescent="0.7">
      <c r="AG78" s="100">
        <v>75</v>
      </c>
    </row>
    <row r="79" spans="33:33" x14ac:dyDescent="0.7">
      <c r="AG79" s="100">
        <v>76</v>
      </c>
    </row>
    <row r="80" spans="33:33" x14ac:dyDescent="0.7">
      <c r="AG80" s="100">
        <v>77</v>
      </c>
    </row>
    <row r="81" spans="33:33" x14ac:dyDescent="0.7">
      <c r="AG81" s="100">
        <v>78</v>
      </c>
    </row>
    <row r="82" spans="33:33" x14ac:dyDescent="0.7">
      <c r="AG82" s="100">
        <v>79</v>
      </c>
    </row>
    <row r="83" spans="33:33" x14ac:dyDescent="0.7">
      <c r="AG83" s="100">
        <v>80</v>
      </c>
    </row>
    <row r="84" spans="33:33" x14ac:dyDescent="0.7">
      <c r="AG84" s="100">
        <v>81</v>
      </c>
    </row>
    <row r="85" spans="33:33" x14ac:dyDescent="0.7">
      <c r="AG85" s="100">
        <v>82</v>
      </c>
    </row>
    <row r="86" spans="33:33" x14ac:dyDescent="0.7">
      <c r="AG86" s="100">
        <v>83</v>
      </c>
    </row>
    <row r="87" spans="33:33" x14ac:dyDescent="0.7">
      <c r="AG87" s="100">
        <v>84</v>
      </c>
    </row>
    <row r="88" spans="33:33" x14ac:dyDescent="0.7">
      <c r="AG88" s="100">
        <v>85</v>
      </c>
    </row>
    <row r="89" spans="33:33" x14ac:dyDescent="0.7">
      <c r="AG89" s="100">
        <v>86</v>
      </c>
    </row>
    <row r="90" spans="33:33" x14ac:dyDescent="0.7">
      <c r="AG90" s="100">
        <v>87</v>
      </c>
    </row>
    <row r="91" spans="33:33" x14ac:dyDescent="0.7">
      <c r="AG91" s="100">
        <v>88</v>
      </c>
    </row>
    <row r="92" spans="33:33" x14ac:dyDescent="0.7">
      <c r="AG92" s="100">
        <v>89</v>
      </c>
    </row>
    <row r="93" spans="33:33" x14ac:dyDescent="0.7">
      <c r="AG93" s="100">
        <v>90</v>
      </c>
    </row>
    <row r="94" spans="33:33" x14ac:dyDescent="0.7">
      <c r="AG94" s="100">
        <v>91</v>
      </c>
    </row>
    <row r="95" spans="33:33" x14ac:dyDescent="0.7">
      <c r="AG95" s="100">
        <v>92</v>
      </c>
    </row>
    <row r="96" spans="33:33" x14ac:dyDescent="0.7">
      <c r="AG96" s="100">
        <v>93</v>
      </c>
    </row>
    <row r="97" spans="33:33" x14ac:dyDescent="0.7">
      <c r="AG97" s="100">
        <v>94</v>
      </c>
    </row>
    <row r="98" spans="33:33" x14ac:dyDescent="0.7">
      <c r="AG98" s="100">
        <v>95</v>
      </c>
    </row>
    <row r="99" spans="33:33" x14ac:dyDescent="0.7">
      <c r="AG99" s="100">
        <v>96</v>
      </c>
    </row>
    <row r="100" spans="33:33" x14ac:dyDescent="0.7">
      <c r="AG100" s="100">
        <v>97</v>
      </c>
    </row>
    <row r="101" spans="33:33" x14ac:dyDescent="0.7">
      <c r="AG101" s="100">
        <v>98</v>
      </c>
    </row>
    <row r="102" spans="33:33" x14ac:dyDescent="0.7">
      <c r="AG102" s="100">
        <v>99</v>
      </c>
    </row>
    <row r="103" spans="33:33" x14ac:dyDescent="0.7">
      <c r="AG103" s="100">
        <v>100</v>
      </c>
    </row>
    <row r="104" spans="33:33" x14ac:dyDescent="0.7">
      <c r="AG104" s="100">
        <v>101</v>
      </c>
    </row>
    <row r="105" spans="33:33" x14ac:dyDescent="0.7">
      <c r="AG105" s="100">
        <v>102</v>
      </c>
    </row>
    <row r="106" spans="33:33" x14ac:dyDescent="0.7">
      <c r="AG106" s="100">
        <v>103</v>
      </c>
    </row>
    <row r="107" spans="33:33" x14ac:dyDescent="0.7">
      <c r="AG107" s="100">
        <v>104</v>
      </c>
    </row>
    <row r="108" spans="33:33" x14ac:dyDescent="0.7">
      <c r="AG108" s="100">
        <v>105</v>
      </c>
    </row>
    <row r="109" spans="33:33" x14ac:dyDescent="0.7">
      <c r="AG109" s="100">
        <v>106</v>
      </c>
    </row>
    <row r="110" spans="33:33" x14ac:dyDescent="0.7">
      <c r="AG110" s="100">
        <v>107</v>
      </c>
    </row>
    <row r="111" spans="33:33" x14ac:dyDescent="0.7">
      <c r="AG111" s="100">
        <v>108</v>
      </c>
    </row>
    <row r="112" spans="33:33" x14ac:dyDescent="0.7">
      <c r="AG112" s="100">
        <v>109</v>
      </c>
    </row>
    <row r="113" spans="33:33" x14ac:dyDescent="0.7">
      <c r="AG113" s="100">
        <v>110</v>
      </c>
    </row>
    <row r="114" spans="33:33" x14ac:dyDescent="0.7">
      <c r="AG114" s="100">
        <v>111</v>
      </c>
    </row>
    <row r="115" spans="33:33" x14ac:dyDescent="0.7">
      <c r="AG115" s="100">
        <v>112</v>
      </c>
    </row>
    <row r="116" spans="33:33" x14ac:dyDescent="0.7">
      <c r="AG116" s="100">
        <v>113</v>
      </c>
    </row>
    <row r="117" spans="33:33" x14ac:dyDescent="0.7">
      <c r="AG117" s="100">
        <v>114</v>
      </c>
    </row>
    <row r="118" spans="33:33" x14ac:dyDescent="0.7">
      <c r="AG118" s="100">
        <v>115</v>
      </c>
    </row>
    <row r="119" spans="33:33" x14ac:dyDescent="0.7">
      <c r="AG119" s="100">
        <v>116</v>
      </c>
    </row>
    <row r="120" spans="33:33" x14ac:dyDescent="0.7">
      <c r="AG120" s="100">
        <v>117</v>
      </c>
    </row>
    <row r="121" spans="33:33" x14ac:dyDescent="0.7">
      <c r="AG121" s="100">
        <v>118</v>
      </c>
    </row>
    <row r="122" spans="33:33" x14ac:dyDescent="0.7">
      <c r="AG122" s="100">
        <v>119</v>
      </c>
    </row>
    <row r="123" spans="33:33" x14ac:dyDescent="0.7">
      <c r="AG123" s="100">
        <v>120</v>
      </c>
    </row>
    <row r="124" spans="33:33" x14ac:dyDescent="0.7">
      <c r="AG124" s="100">
        <v>121</v>
      </c>
    </row>
    <row r="125" spans="33:33" x14ac:dyDescent="0.7">
      <c r="AG125" s="100">
        <v>122</v>
      </c>
    </row>
    <row r="126" spans="33:33" x14ac:dyDescent="0.7">
      <c r="AG126" s="100">
        <v>123</v>
      </c>
    </row>
    <row r="127" spans="33:33" x14ac:dyDescent="0.7">
      <c r="AG127" s="100">
        <v>124</v>
      </c>
    </row>
    <row r="128" spans="33:33" x14ac:dyDescent="0.7">
      <c r="AG128" s="100">
        <v>125</v>
      </c>
    </row>
    <row r="129" spans="33:33" x14ac:dyDescent="0.7">
      <c r="AG129" s="100">
        <v>126</v>
      </c>
    </row>
    <row r="130" spans="33:33" x14ac:dyDescent="0.7">
      <c r="AG130" s="100">
        <v>127</v>
      </c>
    </row>
    <row r="131" spans="33:33" x14ac:dyDescent="0.7">
      <c r="AG131" s="100">
        <v>128</v>
      </c>
    </row>
    <row r="132" spans="33:33" x14ac:dyDescent="0.7">
      <c r="AG132" s="100">
        <v>129</v>
      </c>
    </row>
    <row r="133" spans="33:33" x14ac:dyDescent="0.7">
      <c r="AG133" s="100">
        <v>130</v>
      </c>
    </row>
    <row r="134" spans="33:33" x14ac:dyDescent="0.7">
      <c r="AG134" s="100">
        <v>131</v>
      </c>
    </row>
    <row r="135" spans="33:33" x14ac:dyDescent="0.7">
      <c r="AG135" s="100">
        <v>132</v>
      </c>
    </row>
    <row r="136" spans="33:33" x14ac:dyDescent="0.7">
      <c r="AG136" s="100">
        <v>133</v>
      </c>
    </row>
    <row r="137" spans="33:33" x14ac:dyDescent="0.7">
      <c r="AG137" s="100">
        <v>134</v>
      </c>
    </row>
    <row r="138" spans="33:33" x14ac:dyDescent="0.7">
      <c r="AG138" s="100">
        <v>135</v>
      </c>
    </row>
    <row r="139" spans="33:33" x14ac:dyDescent="0.7">
      <c r="AG139" s="100">
        <v>136</v>
      </c>
    </row>
    <row r="140" spans="33:33" x14ac:dyDescent="0.7">
      <c r="AG140" s="100">
        <v>137</v>
      </c>
    </row>
    <row r="141" spans="33:33" x14ac:dyDescent="0.7">
      <c r="AG141" s="100">
        <v>138</v>
      </c>
    </row>
    <row r="142" spans="33:33" x14ac:dyDescent="0.7">
      <c r="AG142" s="100">
        <v>139</v>
      </c>
    </row>
    <row r="143" spans="33:33" x14ac:dyDescent="0.7">
      <c r="AG143" s="100">
        <v>140</v>
      </c>
    </row>
    <row r="144" spans="33:33" x14ac:dyDescent="0.7">
      <c r="AG144" s="100">
        <v>141</v>
      </c>
    </row>
    <row r="145" spans="33:33" x14ac:dyDescent="0.7">
      <c r="AG145" s="100">
        <v>142</v>
      </c>
    </row>
    <row r="146" spans="33:33" x14ac:dyDescent="0.7">
      <c r="AG146" s="100">
        <v>143</v>
      </c>
    </row>
    <row r="147" spans="33:33" x14ac:dyDescent="0.7">
      <c r="AG147" s="100">
        <v>144</v>
      </c>
    </row>
    <row r="148" spans="33:33" x14ac:dyDescent="0.7">
      <c r="AG148" s="100">
        <v>145</v>
      </c>
    </row>
    <row r="149" spans="33:33" x14ac:dyDescent="0.7">
      <c r="AG149" s="100">
        <v>146</v>
      </c>
    </row>
    <row r="150" spans="33:33" x14ac:dyDescent="0.7">
      <c r="AG150" s="100">
        <v>147</v>
      </c>
    </row>
    <row r="151" spans="33:33" x14ac:dyDescent="0.7">
      <c r="AG151" s="100">
        <v>148</v>
      </c>
    </row>
    <row r="152" spans="33:33" x14ac:dyDescent="0.7">
      <c r="AG152" s="100">
        <v>149</v>
      </c>
    </row>
    <row r="153" spans="33:33" x14ac:dyDescent="0.7">
      <c r="AG153" s="100">
        <v>150</v>
      </c>
    </row>
    <row r="154" spans="33:33" x14ac:dyDescent="0.7">
      <c r="AG154" s="100">
        <v>151</v>
      </c>
    </row>
    <row r="155" spans="33:33" x14ac:dyDescent="0.7">
      <c r="AG155" s="100">
        <v>152</v>
      </c>
    </row>
    <row r="156" spans="33:33" x14ac:dyDescent="0.7">
      <c r="AG156" s="100">
        <v>153</v>
      </c>
    </row>
    <row r="157" spans="33:33" x14ac:dyDescent="0.7">
      <c r="AG157" s="100">
        <v>154</v>
      </c>
    </row>
    <row r="158" spans="33:33" x14ac:dyDescent="0.7">
      <c r="AG158" s="100">
        <v>155</v>
      </c>
    </row>
    <row r="159" spans="33:33" x14ac:dyDescent="0.7">
      <c r="AG159" s="100">
        <v>156</v>
      </c>
    </row>
    <row r="160" spans="33:33" x14ac:dyDescent="0.7">
      <c r="AG160" s="100">
        <v>157</v>
      </c>
    </row>
    <row r="161" spans="33:33" x14ac:dyDescent="0.7">
      <c r="AG161" s="100">
        <v>158</v>
      </c>
    </row>
    <row r="162" spans="33:33" x14ac:dyDescent="0.7">
      <c r="AG162" s="100">
        <v>159</v>
      </c>
    </row>
    <row r="163" spans="33:33" x14ac:dyDescent="0.7">
      <c r="AG163" s="100">
        <v>160</v>
      </c>
    </row>
    <row r="164" spans="33:33" x14ac:dyDescent="0.7">
      <c r="AG164" s="100">
        <v>161</v>
      </c>
    </row>
    <row r="165" spans="33:33" x14ac:dyDescent="0.7">
      <c r="AG165" s="100">
        <v>162</v>
      </c>
    </row>
    <row r="166" spans="33:33" x14ac:dyDescent="0.7">
      <c r="AG166" s="100">
        <v>163</v>
      </c>
    </row>
    <row r="167" spans="33:33" x14ac:dyDescent="0.7">
      <c r="AG167" s="100">
        <v>164</v>
      </c>
    </row>
    <row r="168" spans="33:33" x14ac:dyDescent="0.7">
      <c r="AG168" s="100">
        <v>165</v>
      </c>
    </row>
    <row r="169" spans="33:33" x14ac:dyDescent="0.7">
      <c r="AG169" s="100">
        <v>166</v>
      </c>
    </row>
    <row r="170" spans="33:33" x14ac:dyDescent="0.7">
      <c r="AG170" s="100">
        <v>167</v>
      </c>
    </row>
    <row r="171" spans="33:33" x14ac:dyDescent="0.7">
      <c r="AG171" s="100">
        <v>168</v>
      </c>
    </row>
    <row r="172" spans="33:33" x14ac:dyDescent="0.7">
      <c r="AG172" s="100">
        <v>169</v>
      </c>
    </row>
    <row r="173" spans="33:33" x14ac:dyDescent="0.7">
      <c r="AG173" s="100">
        <v>170</v>
      </c>
    </row>
    <row r="174" spans="33:33" x14ac:dyDescent="0.7">
      <c r="AG174" s="100">
        <v>171</v>
      </c>
    </row>
    <row r="175" spans="33:33" x14ac:dyDescent="0.7">
      <c r="AG175" s="100">
        <v>172</v>
      </c>
    </row>
    <row r="176" spans="33:33" x14ac:dyDescent="0.7">
      <c r="AG176" s="100">
        <v>173</v>
      </c>
    </row>
    <row r="177" spans="33:33" x14ac:dyDescent="0.7">
      <c r="AG177" s="100">
        <v>174</v>
      </c>
    </row>
    <row r="178" spans="33:33" x14ac:dyDescent="0.7">
      <c r="AG178" s="100">
        <v>175</v>
      </c>
    </row>
    <row r="179" spans="33:33" x14ac:dyDescent="0.7">
      <c r="AG179" s="100">
        <v>176</v>
      </c>
    </row>
    <row r="180" spans="33:33" x14ac:dyDescent="0.7">
      <c r="AG180" s="100">
        <v>177</v>
      </c>
    </row>
    <row r="181" spans="33:33" x14ac:dyDescent="0.7">
      <c r="AG181" s="100">
        <v>178</v>
      </c>
    </row>
    <row r="182" spans="33:33" x14ac:dyDescent="0.7">
      <c r="AG182" s="100">
        <v>179</v>
      </c>
    </row>
    <row r="183" spans="33:33" x14ac:dyDescent="0.7">
      <c r="AG183" s="100">
        <v>180</v>
      </c>
    </row>
    <row r="184" spans="33:33" x14ac:dyDescent="0.7">
      <c r="AG184" s="100">
        <v>181</v>
      </c>
    </row>
    <row r="185" spans="33:33" x14ac:dyDescent="0.7">
      <c r="AG185" s="100">
        <v>182</v>
      </c>
    </row>
    <row r="186" spans="33:33" x14ac:dyDescent="0.7">
      <c r="AG186" s="100">
        <v>183</v>
      </c>
    </row>
    <row r="187" spans="33:33" x14ac:dyDescent="0.7">
      <c r="AG187" s="100">
        <v>184</v>
      </c>
    </row>
    <row r="188" spans="33:33" x14ac:dyDescent="0.7">
      <c r="AG188" s="100">
        <v>185</v>
      </c>
    </row>
    <row r="189" spans="33:33" x14ac:dyDescent="0.7">
      <c r="AG189" s="100">
        <v>186</v>
      </c>
    </row>
    <row r="190" spans="33:33" x14ac:dyDescent="0.7">
      <c r="AG190" s="100">
        <v>187</v>
      </c>
    </row>
    <row r="191" spans="33:33" x14ac:dyDescent="0.7">
      <c r="AG191" s="100">
        <v>188</v>
      </c>
    </row>
    <row r="192" spans="33:33" x14ac:dyDescent="0.7">
      <c r="AG192" s="100">
        <v>189</v>
      </c>
    </row>
    <row r="193" spans="33:33" x14ac:dyDescent="0.7">
      <c r="AG193" s="100">
        <v>190</v>
      </c>
    </row>
    <row r="194" spans="33:33" x14ac:dyDescent="0.7">
      <c r="AG194" s="100">
        <v>191</v>
      </c>
    </row>
    <row r="195" spans="33:33" x14ac:dyDescent="0.7">
      <c r="AG195" s="100">
        <v>192</v>
      </c>
    </row>
    <row r="196" spans="33:33" x14ac:dyDescent="0.7">
      <c r="AG196" s="100">
        <v>193</v>
      </c>
    </row>
    <row r="197" spans="33:33" x14ac:dyDescent="0.7">
      <c r="AG197" s="100">
        <v>194</v>
      </c>
    </row>
    <row r="198" spans="33:33" x14ac:dyDescent="0.7">
      <c r="AG198" s="100">
        <v>195</v>
      </c>
    </row>
    <row r="199" spans="33:33" x14ac:dyDescent="0.7">
      <c r="AG199" s="100">
        <v>196</v>
      </c>
    </row>
    <row r="200" spans="33:33" x14ac:dyDescent="0.7">
      <c r="AG200" s="100">
        <v>197</v>
      </c>
    </row>
    <row r="201" spans="33:33" x14ac:dyDescent="0.7">
      <c r="AG201" s="100">
        <v>198</v>
      </c>
    </row>
    <row r="202" spans="33:33" x14ac:dyDescent="0.7">
      <c r="AG202" s="100">
        <v>199</v>
      </c>
    </row>
    <row r="203" spans="33:33" x14ac:dyDescent="0.7">
      <c r="AG203" s="100">
        <v>200</v>
      </c>
    </row>
    <row r="204" spans="33:33" x14ac:dyDescent="0.7">
      <c r="AG204" s="100">
        <v>201</v>
      </c>
    </row>
    <row r="205" spans="33:33" x14ac:dyDescent="0.7">
      <c r="AG205" s="100">
        <v>202</v>
      </c>
    </row>
    <row r="206" spans="33:33" x14ac:dyDescent="0.7">
      <c r="AG206" s="100">
        <v>203</v>
      </c>
    </row>
    <row r="207" spans="33:33" x14ac:dyDescent="0.7">
      <c r="AG207" s="100">
        <v>204</v>
      </c>
    </row>
    <row r="208" spans="33:33" x14ac:dyDescent="0.7">
      <c r="AG208" s="100">
        <v>205</v>
      </c>
    </row>
    <row r="209" spans="33:33" x14ac:dyDescent="0.7">
      <c r="AG209" s="100">
        <v>206</v>
      </c>
    </row>
    <row r="210" spans="33:33" x14ac:dyDescent="0.7">
      <c r="AG210" s="100">
        <v>207</v>
      </c>
    </row>
    <row r="211" spans="33:33" x14ac:dyDescent="0.7">
      <c r="AG211" s="100">
        <v>208</v>
      </c>
    </row>
    <row r="212" spans="33:33" x14ac:dyDescent="0.7">
      <c r="AG212" s="100">
        <v>209</v>
      </c>
    </row>
    <row r="213" spans="33:33" x14ac:dyDescent="0.7">
      <c r="AG213" s="100">
        <v>210</v>
      </c>
    </row>
    <row r="214" spans="33:33" x14ac:dyDescent="0.7">
      <c r="AG214" s="100">
        <v>211</v>
      </c>
    </row>
    <row r="215" spans="33:33" x14ac:dyDescent="0.7">
      <c r="AG215" s="100">
        <v>212</v>
      </c>
    </row>
    <row r="216" spans="33:33" x14ac:dyDescent="0.7">
      <c r="AG216" s="100">
        <v>213</v>
      </c>
    </row>
    <row r="217" spans="33:33" x14ac:dyDescent="0.7">
      <c r="AG217" s="100">
        <v>214</v>
      </c>
    </row>
    <row r="218" spans="33:33" x14ac:dyDescent="0.7">
      <c r="AG218" s="100">
        <v>215</v>
      </c>
    </row>
  </sheetData>
  <sheetProtection algorithmName="SHA-512" hashValue="soeSeQTMd1t3PCwMjjj24iAGyfkpoZ0CRmvGLdq8Toh8/7kAofHv6hKFi03Kd1jEyAtrY1gk9pqjFfpnBDj+yQ==" saltValue="N9IC5XMQOoKqESky7OFJQA==" spinCount="100000" sheet="1" objects="1" scenarios="1"/>
  <protectedRanges>
    <protectedRange sqref="G4:AC40" name="ช่วง1"/>
  </protectedRanges>
  <mergeCells count="6">
    <mergeCell ref="B2:E2"/>
    <mergeCell ref="A3:A7"/>
    <mergeCell ref="B3:B7"/>
    <mergeCell ref="C3:E7"/>
    <mergeCell ref="F3:AC3"/>
    <mergeCell ref="V2:W2"/>
  </mergeCells>
  <dataValidations count="5">
    <dataValidation type="list" allowBlank="1" showInputMessage="1" showErrorMessage="1" sqref="G4:AC4" xr:uid="{DCCFBEF7-8C0B-4573-877A-13E603AFCD53}">
      <formula1>$AD$4:$AD$15</formula1>
    </dataValidation>
    <dataValidation type="list" allowBlank="1" showInputMessage="1" showErrorMessage="1" sqref="G5:AC5" xr:uid="{A0B58C29-A89B-48B7-85D8-9708C09E403D}">
      <formula1>$AE$4:$AE$10</formula1>
    </dataValidation>
    <dataValidation type="list" allowBlank="1" showInputMessage="1" showErrorMessage="1" sqref="G6:AC6" xr:uid="{494C938D-65F6-4580-AF8B-7FEA386D8DC4}">
      <formula1>$AF$4:$AF$34</formula1>
    </dataValidation>
    <dataValidation type="list" allowBlank="1" showInputMessage="1" showErrorMessage="1" sqref="G8:AC37" xr:uid="{292E2DD0-BA59-47E2-8D40-936BC8234117}">
      <formula1>$AH$4:$AH$8</formula1>
    </dataValidation>
    <dataValidation type="list" allowBlank="1" showInputMessage="1" showErrorMessage="1" sqref="G7:AC7" xr:uid="{DB2013AF-581B-4F79-BFC4-8FD82FD52A18}">
      <formula1>$AG$4:$AG$219</formula1>
    </dataValidation>
  </dataValidations>
  <pageMargins left="0.64" right="0.12" top="0.44" bottom="0.38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1ABD2-4CC4-402B-95E8-FE9E33E2C55E}">
  <sheetPr codeName="Sheet23">
    <tabColor theme="4" tint="0.39997558519241921"/>
  </sheetPr>
  <dimension ref="A1:AK218"/>
  <sheetViews>
    <sheetView zoomScaleNormal="100" workbookViewId="0">
      <selection activeCell="G4" sqref="G4:T7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0" width="2.5" style="93" customWidth="1"/>
    <col min="21" max="21" width="5.19921875" style="93" customWidth="1"/>
    <col min="22" max="24" width="4.69921875" style="93" customWidth="1"/>
    <col min="25" max="27" width="5.69921875" style="100" customWidth="1"/>
    <col min="28" max="28" width="5.8984375" style="100" customWidth="1"/>
    <col min="29" max="29" width="5.09765625" style="100" customWidth="1"/>
    <col min="30" max="30" width="8.5" style="100" customWidth="1"/>
    <col min="31" max="31" width="5.69921875" style="100" customWidth="1"/>
    <col min="32" max="32" width="6.296875" style="100" customWidth="1"/>
    <col min="33" max="33" width="6.59765625" style="100" customWidth="1"/>
    <col min="34" max="34" width="8.796875" style="94"/>
    <col min="35" max="37" width="8.796875" style="95"/>
    <col min="38" max="16384" width="8.796875" style="94"/>
  </cols>
  <sheetData>
    <row r="1" spans="1:37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3" t="s">
        <v>200</v>
      </c>
      <c r="V1" s="68"/>
      <c r="W1" s="68">
        <f>ข้อมูลพื้นฐาน!B9</f>
        <v>0</v>
      </c>
      <c r="X1" s="68"/>
    </row>
    <row r="2" spans="1:37" x14ac:dyDescent="0.7">
      <c r="A2" s="84" t="s">
        <v>97</v>
      </c>
      <c r="B2" s="231">
        <f>ข้อมูลพื้นฐาน!B11</f>
        <v>0</v>
      </c>
      <c r="C2" s="231"/>
      <c r="D2" s="231"/>
      <c r="E2" s="231"/>
      <c r="F2" s="123"/>
      <c r="G2" s="124"/>
      <c r="H2" s="124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4" t="s">
        <v>199</v>
      </c>
      <c r="T2" s="62"/>
      <c r="U2" s="62"/>
      <c r="V2" s="152">
        <f>ข้อมูลพื้นฐาน!B13</f>
        <v>0</v>
      </c>
      <c r="W2" s="251" t="s">
        <v>192</v>
      </c>
      <c r="X2" s="251"/>
    </row>
    <row r="3" spans="1:37" x14ac:dyDescent="0.7">
      <c r="A3" s="232" t="s">
        <v>64</v>
      </c>
      <c r="B3" s="235" t="s">
        <v>72</v>
      </c>
      <c r="C3" s="238" t="s">
        <v>71</v>
      </c>
      <c r="D3" s="239"/>
      <c r="E3" s="240"/>
      <c r="F3" s="252" t="s">
        <v>194</v>
      </c>
      <c r="G3" s="253"/>
      <c r="H3" s="253"/>
      <c r="I3" s="253"/>
      <c r="J3" s="253"/>
      <c r="K3" s="253"/>
      <c r="L3" s="253"/>
      <c r="M3" s="253"/>
      <c r="N3" s="253"/>
      <c r="O3" s="253"/>
      <c r="P3" s="253"/>
      <c r="Q3" s="253"/>
      <c r="R3" s="253"/>
      <c r="S3" s="253"/>
      <c r="T3" s="253"/>
      <c r="U3" s="253"/>
      <c r="V3" s="253"/>
      <c r="W3" s="253"/>
      <c r="X3" s="253"/>
    </row>
    <row r="4" spans="1:37" ht="21" customHeight="1" x14ac:dyDescent="0.7">
      <c r="A4" s="233"/>
      <c r="B4" s="236"/>
      <c r="C4" s="241"/>
      <c r="D4" s="242"/>
      <c r="E4" s="243"/>
      <c r="F4" s="127" t="s">
        <v>73</v>
      </c>
      <c r="G4" s="189" t="s">
        <v>77</v>
      </c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255" t="s">
        <v>108</v>
      </c>
      <c r="V4" s="256"/>
      <c r="W4" s="256"/>
      <c r="X4" s="256"/>
      <c r="Y4" s="100" t="s">
        <v>77</v>
      </c>
      <c r="Z4" s="100" t="s">
        <v>180</v>
      </c>
      <c r="AA4" s="100">
        <v>1</v>
      </c>
      <c r="AB4" s="100">
        <v>1</v>
      </c>
      <c r="AC4" s="100" t="s">
        <v>89</v>
      </c>
    </row>
    <row r="5" spans="1:37" ht="21" customHeight="1" x14ac:dyDescent="0.7">
      <c r="A5" s="233"/>
      <c r="B5" s="236"/>
      <c r="C5" s="241"/>
      <c r="D5" s="242"/>
      <c r="E5" s="243"/>
      <c r="F5" s="127" t="s">
        <v>76</v>
      </c>
      <c r="G5" s="190" t="s">
        <v>180</v>
      </c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257"/>
      <c r="V5" s="258"/>
      <c r="W5" s="258"/>
      <c r="X5" s="258"/>
      <c r="Y5" s="100" t="s">
        <v>78</v>
      </c>
      <c r="Z5" s="100" t="s">
        <v>181</v>
      </c>
      <c r="AA5" s="100">
        <v>2</v>
      </c>
      <c r="AB5" s="100">
        <v>2</v>
      </c>
      <c r="AC5" s="100" t="s">
        <v>90</v>
      </c>
    </row>
    <row r="6" spans="1:37" ht="21" customHeight="1" x14ac:dyDescent="0.7">
      <c r="A6" s="233"/>
      <c r="B6" s="236"/>
      <c r="C6" s="241"/>
      <c r="D6" s="242"/>
      <c r="E6" s="243"/>
      <c r="F6" s="127" t="s">
        <v>74</v>
      </c>
      <c r="G6" s="189"/>
      <c r="H6" s="189"/>
      <c r="I6" s="189"/>
      <c r="J6" s="189"/>
      <c r="K6" s="189"/>
      <c r="L6" s="189"/>
      <c r="M6" s="189"/>
      <c r="N6" s="189"/>
      <c r="O6" s="189"/>
      <c r="P6" s="189"/>
      <c r="Q6" s="189"/>
      <c r="R6" s="189"/>
      <c r="S6" s="189"/>
      <c r="T6" s="189"/>
      <c r="U6" s="259" t="s">
        <v>106</v>
      </c>
      <c r="V6" s="259" t="s">
        <v>102</v>
      </c>
      <c r="W6" s="259" t="s">
        <v>101</v>
      </c>
      <c r="X6" s="259" t="s">
        <v>100</v>
      </c>
      <c r="Y6" s="100" t="s">
        <v>79</v>
      </c>
      <c r="Z6" s="100" t="s">
        <v>182</v>
      </c>
      <c r="AA6" s="100">
        <v>3</v>
      </c>
      <c r="AB6" s="100">
        <v>3</v>
      </c>
      <c r="AC6" s="100" t="s">
        <v>91</v>
      </c>
    </row>
    <row r="7" spans="1:37" ht="21" customHeight="1" x14ac:dyDescent="0.7">
      <c r="A7" s="234"/>
      <c r="B7" s="237"/>
      <c r="C7" s="244"/>
      <c r="D7" s="245"/>
      <c r="E7" s="246"/>
      <c r="F7" s="128" t="s">
        <v>75</v>
      </c>
      <c r="G7" s="191"/>
      <c r="H7" s="191">
        <v>94</v>
      </c>
      <c r="I7" s="191">
        <v>95</v>
      </c>
      <c r="J7" s="191">
        <v>96</v>
      </c>
      <c r="K7" s="191">
        <v>97</v>
      </c>
      <c r="L7" s="191">
        <v>98</v>
      </c>
      <c r="M7" s="191">
        <v>99</v>
      </c>
      <c r="N7" s="191">
        <v>100</v>
      </c>
      <c r="O7" s="191">
        <v>101</v>
      </c>
      <c r="P7" s="191">
        <v>102</v>
      </c>
      <c r="Q7" s="191">
        <v>103</v>
      </c>
      <c r="R7" s="191">
        <v>104</v>
      </c>
      <c r="S7" s="191">
        <v>105</v>
      </c>
      <c r="T7" s="191">
        <v>106</v>
      </c>
      <c r="U7" s="260"/>
      <c r="V7" s="260"/>
      <c r="W7" s="260"/>
      <c r="X7" s="260"/>
      <c r="Y7" s="100" t="s">
        <v>80</v>
      </c>
      <c r="Z7" s="100" t="s">
        <v>183</v>
      </c>
      <c r="AA7" s="100">
        <v>4</v>
      </c>
      <c r="AB7" s="100">
        <v>4</v>
      </c>
      <c r="AC7" s="100" t="s">
        <v>92</v>
      </c>
      <c r="AD7" s="101" t="s">
        <v>99</v>
      </c>
      <c r="AE7" s="101" t="s">
        <v>100</v>
      </c>
      <c r="AF7" s="101" t="s">
        <v>101</v>
      </c>
      <c r="AG7" s="101" t="s">
        <v>102</v>
      </c>
    </row>
    <row r="8" spans="1:37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3922</v>
      </c>
      <c r="C8" s="88" t="str">
        <f>ข้อมูลนักเรียน!C2</f>
        <v>ด.ช.</v>
      </c>
      <c r="D8" s="89" t="str">
        <f>ข้อมูลนักเรียน!D2</f>
        <v>สุรชัย</v>
      </c>
      <c r="E8" s="89" t="str">
        <f>ข้อมูลนักเรียน!E2</f>
        <v>เมืองปาก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125">
        <f>IF(ข้อมูลนักเรียน!A2=""," ",เวลาเรียนเทอม2.1!AI8+เวลาเรียนเทอม2.2!AI8+เวลาเรียนเทอม2.3!AI8+เวลาเรียนเทอม2.4!AI8+เวลาเรียนเทอม2.5!AD8)</f>
        <v>0</v>
      </c>
      <c r="V8" s="125">
        <f>IF(ข้อมูลนักเรียน!A2=""," ",เวลาเรียนเทอม2.1!AL8+เวลาเรียนเทอม2.2!AL8+เวลาเรียนเทอม2.3!AL8+เวลาเรียนเทอม2.4!AL8+เวลาเรียนเทอม2.5!AG8)</f>
        <v>0</v>
      </c>
      <c r="W8" s="125">
        <f>IF(ข้อมูลนักเรียน!A2=""," ",เวลาเรียนเทอม2.1!AK8+เวลาเรียนเทอม2.2!AK8+เวลาเรียนเทอม2.3!AK8+เวลาเรียนเทอม2.4!AK8+เวลาเรียนเทอม2.5!AF8)</f>
        <v>0</v>
      </c>
      <c r="X8" s="125">
        <f>IF(ข้อมูลนักเรียน!A2=""," ",เวลาเรียนเทอม2.1!AJ8+เวลาเรียนเทอม2.2!AJ8+เวลาเรียนเทอม2.3!AJ8+เวลาเรียนเทอม2.4!AJ8+เวลาเรียนเทอม2.5!AE8)</f>
        <v>0</v>
      </c>
      <c r="Y8" s="102" t="s">
        <v>81</v>
      </c>
      <c r="Z8" s="102" t="s">
        <v>184</v>
      </c>
      <c r="AA8" s="102">
        <v>5</v>
      </c>
      <c r="AB8" s="102">
        <v>5</v>
      </c>
      <c r="AC8" s="102"/>
      <c r="AD8" s="102">
        <f>COUNTIF(G8:T8,"/")</f>
        <v>0</v>
      </c>
      <c r="AE8" s="102">
        <f>COUNTIF(G8:T8,"ข")</f>
        <v>0</v>
      </c>
      <c r="AF8" s="102">
        <f>COUNTIF(G8:T8,"ล")</f>
        <v>0</v>
      </c>
      <c r="AG8" s="102">
        <f>COUNTIF(G8:T8,"ป")</f>
        <v>0</v>
      </c>
      <c r="AI8" s="97"/>
      <c r="AJ8" s="97"/>
      <c r="AK8" s="97"/>
    </row>
    <row r="9" spans="1:37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3923</v>
      </c>
      <c r="C9" s="88" t="str">
        <f>ข้อมูลนักเรียน!C3</f>
        <v>ด.ช.</v>
      </c>
      <c r="D9" s="89" t="str">
        <f>ข้อมูลนักเรียน!D3</f>
        <v>ชนาธิป</v>
      </c>
      <c r="E9" s="89" t="str">
        <f>ข้อมูลนักเรียน!E3</f>
        <v>คำมา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125">
        <f>IF(ข้อมูลนักเรียน!A3=""," ",เวลาเรียนเทอม2.1!AI9+เวลาเรียนเทอม2.2!AI9+เวลาเรียนเทอม2.3!AI9+เวลาเรียนเทอม2.4!AI9+เวลาเรียนเทอม2.5!AD9)</f>
        <v>0</v>
      </c>
      <c r="V9" s="125">
        <f>IF(ข้อมูลนักเรียน!A3=""," ",เวลาเรียนเทอม2.1!AL9+เวลาเรียนเทอม2.2!AL9+เวลาเรียนเทอม2.3!AL9+เวลาเรียนเทอม2.4!AL9+เวลาเรียนเทอม2.5!AG9)</f>
        <v>0</v>
      </c>
      <c r="W9" s="125">
        <f>IF(ข้อมูลนักเรียน!A3=""," ",เวลาเรียนเทอม2.1!AK9+เวลาเรียนเทอม2.2!AK9+เวลาเรียนเทอม2.3!AK9+เวลาเรียนเทอม2.4!AK9+เวลาเรียนเทอม2.5!AF9)</f>
        <v>0</v>
      </c>
      <c r="X9" s="125">
        <f>IF(ข้อมูลนักเรียน!A3=""," ",เวลาเรียนเทอม2.1!AJ9+เวลาเรียนเทอม2.2!AJ9+เวลาเรียนเทอม2.3!AJ9+เวลาเรียนเทอม2.4!AJ9+เวลาเรียนเทอม2.5!AE9)</f>
        <v>0</v>
      </c>
      <c r="Y9" s="102" t="s">
        <v>82</v>
      </c>
      <c r="Z9" s="102" t="s">
        <v>185</v>
      </c>
      <c r="AA9" s="102">
        <v>6</v>
      </c>
      <c r="AB9" s="102">
        <v>6</v>
      </c>
      <c r="AC9" s="102"/>
      <c r="AD9" s="102">
        <f t="shared" ref="AD9:AD40" si="0">COUNTIF(G9:T9,"/")</f>
        <v>0</v>
      </c>
      <c r="AE9" s="102">
        <f t="shared" ref="AE9:AE40" si="1">COUNTIF(G9:T9,"ข")</f>
        <v>0</v>
      </c>
      <c r="AF9" s="102">
        <f t="shared" ref="AF9:AF40" si="2">COUNTIF(G9:T9,"ล")</f>
        <v>0</v>
      </c>
      <c r="AG9" s="102">
        <f t="shared" ref="AG9:AG40" si="3">COUNTIF(G9:T9,"ป")</f>
        <v>0</v>
      </c>
      <c r="AI9" s="97"/>
      <c r="AJ9" s="97"/>
      <c r="AK9" s="97"/>
    </row>
    <row r="10" spans="1:37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3924</v>
      </c>
      <c r="C10" s="88" t="str">
        <f>ข้อมูลนักเรียน!C4</f>
        <v>ด.ช.</v>
      </c>
      <c r="D10" s="89" t="str">
        <f>ข้อมูลนักเรียน!D4</f>
        <v>ปกรณ์</v>
      </c>
      <c r="E10" s="89" t="str">
        <f>ข้อมูลนักเรียน!E4</f>
        <v>ศรีบุญ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125">
        <f>IF(ข้อมูลนักเรียน!A4=""," ",เวลาเรียนเทอม2.1!AI10+เวลาเรียนเทอม2.2!AI10+เวลาเรียนเทอม2.3!AI10+เวลาเรียนเทอม2.4!AI10+เวลาเรียนเทอม2.5!AD10)</f>
        <v>0</v>
      </c>
      <c r="V10" s="125">
        <f>IF(ข้อมูลนักเรียน!A4=""," ",เวลาเรียนเทอม2.1!AL10+เวลาเรียนเทอม2.2!AL10+เวลาเรียนเทอม2.3!AL10+เวลาเรียนเทอม2.4!AL10+เวลาเรียนเทอม2.5!AG10)</f>
        <v>0</v>
      </c>
      <c r="W10" s="125">
        <f>IF(ข้อมูลนักเรียน!A4=""," ",เวลาเรียนเทอม2.1!AK10+เวลาเรียนเทอม2.2!AK10+เวลาเรียนเทอม2.3!AK10+เวลาเรียนเทอม2.4!AK10+เวลาเรียนเทอม2.5!AF10)</f>
        <v>0</v>
      </c>
      <c r="X10" s="125">
        <f>IF(ข้อมูลนักเรียน!A4=""," ",เวลาเรียนเทอม2.1!AJ10+เวลาเรียนเทอม2.2!AJ10+เวลาเรียนเทอม2.3!AJ10+เวลาเรียนเทอม2.4!AJ10+เวลาเรียนเทอม2.5!AE10)</f>
        <v>0</v>
      </c>
      <c r="Y10" s="102" t="s">
        <v>83</v>
      </c>
      <c r="Z10" s="102" t="s">
        <v>186</v>
      </c>
      <c r="AA10" s="102">
        <v>7</v>
      </c>
      <c r="AB10" s="102">
        <v>7</v>
      </c>
      <c r="AC10" s="102"/>
      <c r="AD10" s="102">
        <f t="shared" si="0"/>
        <v>0</v>
      </c>
      <c r="AE10" s="102">
        <f t="shared" si="1"/>
        <v>0</v>
      </c>
      <c r="AF10" s="102">
        <f t="shared" si="2"/>
        <v>0</v>
      </c>
      <c r="AG10" s="102">
        <f t="shared" si="3"/>
        <v>0</v>
      </c>
      <c r="AI10" s="97"/>
      <c r="AJ10" s="97"/>
      <c r="AK10" s="97"/>
    </row>
    <row r="11" spans="1:37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4045</v>
      </c>
      <c r="C11" s="88" t="str">
        <f>ข้อมูลนักเรียน!C5</f>
        <v>ด.ช.</v>
      </c>
      <c r="D11" s="89" t="str">
        <f>ข้อมูลนักเรียน!D5</f>
        <v>นาวิน</v>
      </c>
      <c r="E11" s="89" t="str">
        <f>ข้อมูลนักเรียน!E5</f>
        <v>มาเสือ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125">
        <f>IF(ข้อมูลนักเรียน!A5=""," ",เวลาเรียนเทอม2.1!AI11+เวลาเรียนเทอม2.2!AI11+เวลาเรียนเทอม2.3!AI11+เวลาเรียนเทอม2.4!AI11+เวลาเรียนเทอม2.5!AD11)</f>
        <v>0</v>
      </c>
      <c r="V11" s="125">
        <f>IF(ข้อมูลนักเรียน!A5=""," ",เวลาเรียนเทอม2.1!AL11+เวลาเรียนเทอม2.2!AL11+เวลาเรียนเทอม2.3!AL11+เวลาเรียนเทอม2.4!AL11+เวลาเรียนเทอม2.5!AG11)</f>
        <v>0</v>
      </c>
      <c r="W11" s="125">
        <f>IF(ข้อมูลนักเรียน!A5=""," ",เวลาเรียนเทอม2.1!AK11+เวลาเรียนเทอม2.2!AK11+เวลาเรียนเทอม2.3!AK11+เวลาเรียนเทอม2.4!AK11+เวลาเรียนเทอม2.5!AF11)</f>
        <v>0</v>
      </c>
      <c r="X11" s="125">
        <f>IF(ข้อมูลนักเรียน!A5=""," ",เวลาเรียนเทอม2.1!AJ11+เวลาเรียนเทอม2.2!AJ11+เวลาเรียนเทอม2.3!AJ11+เวลาเรียนเทอม2.4!AJ11+เวลาเรียนเทอม2.5!AE11)</f>
        <v>0</v>
      </c>
      <c r="Y11" s="102" t="s">
        <v>84</v>
      </c>
      <c r="Z11" s="102"/>
      <c r="AA11" s="102">
        <v>8</v>
      </c>
      <c r="AB11" s="102">
        <v>8</v>
      </c>
      <c r="AC11" s="102"/>
      <c r="AD11" s="102">
        <f t="shared" si="0"/>
        <v>0</v>
      </c>
      <c r="AE11" s="102">
        <f t="shared" si="1"/>
        <v>0</v>
      </c>
      <c r="AF11" s="102">
        <f t="shared" si="2"/>
        <v>0</v>
      </c>
      <c r="AG11" s="102">
        <f t="shared" si="3"/>
        <v>0</v>
      </c>
      <c r="AI11" s="97"/>
      <c r="AJ11" s="97"/>
      <c r="AK11" s="97"/>
    </row>
    <row r="12" spans="1:37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4047</v>
      </c>
      <c r="C12" s="88" t="str">
        <f>ข้อมูลนักเรียน!C6</f>
        <v>ด.ช.</v>
      </c>
      <c r="D12" s="89" t="str">
        <f>ข้อมูลนักเรียน!D6</f>
        <v>กุลชาติ</v>
      </c>
      <c r="E12" s="89" t="str">
        <f>ข้อมูลนักเรียน!E6</f>
        <v>พรมตา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125">
        <f>IF(ข้อมูลนักเรียน!A6=""," ",เวลาเรียนเทอม2.1!AI12+เวลาเรียนเทอม2.2!AI12+เวลาเรียนเทอม2.3!AI12+เวลาเรียนเทอม2.4!AI12+เวลาเรียนเทอม2.5!AD12)</f>
        <v>0</v>
      </c>
      <c r="V12" s="125">
        <f>IF(ข้อมูลนักเรียน!A6=""," ",เวลาเรียนเทอม2.1!AL12+เวลาเรียนเทอม2.2!AL12+เวลาเรียนเทอม2.3!AL12+เวลาเรียนเทอม2.4!AL12+เวลาเรียนเทอม2.5!AG12)</f>
        <v>0</v>
      </c>
      <c r="W12" s="125">
        <f>IF(ข้อมูลนักเรียน!A6=""," ",เวลาเรียนเทอม2.1!AK12+เวลาเรียนเทอม2.2!AK12+เวลาเรียนเทอม2.3!AK12+เวลาเรียนเทอม2.4!AK12+เวลาเรียนเทอม2.5!AF12)</f>
        <v>0</v>
      </c>
      <c r="X12" s="125">
        <f>IF(ข้อมูลนักเรียน!A6=""," ",เวลาเรียนเทอม2.1!AJ12+เวลาเรียนเทอม2.2!AJ12+เวลาเรียนเทอม2.3!AJ12+เวลาเรียนเทอม2.4!AJ12+เวลาเรียนเทอม2.5!AE12)</f>
        <v>0</v>
      </c>
      <c r="Y12" s="102" t="s">
        <v>85</v>
      </c>
      <c r="Z12" s="102"/>
      <c r="AA12" s="102">
        <v>9</v>
      </c>
      <c r="AB12" s="102">
        <v>9</v>
      </c>
      <c r="AC12" s="102"/>
      <c r="AD12" s="102">
        <f t="shared" si="0"/>
        <v>0</v>
      </c>
      <c r="AE12" s="102">
        <f t="shared" si="1"/>
        <v>0</v>
      </c>
      <c r="AF12" s="102">
        <f t="shared" si="2"/>
        <v>0</v>
      </c>
      <c r="AG12" s="102">
        <f t="shared" si="3"/>
        <v>0</v>
      </c>
      <c r="AI12" s="97"/>
      <c r="AJ12" s="97"/>
      <c r="AK12" s="97"/>
    </row>
    <row r="13" spans="1:37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4052</v>
      </c>
      <c r="C13" s="88" t="str">
        <f>ข้อมูลนักเรียน!C7</f>
        <v>ด.ช.</v>
      </c>
      <c r="D13" s="89" t="str">
        <f>ข้อมูลนักเรียน!D7</f>
        <v>เอกวัส</v>
      </c>
      <c r="E13" s="89" t="str">
        <f>ข้อมูลนักเรียน!E7</f>
        <v>แพรทอง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125">
        <f>IF(ข้อมูลนักเรียน!A7=""," ",เวลาเรียนเทอม2.1!AI13+เวลาเรียนเทอม2.2!AI13+เวลาเรียนเทอม2.3!AI13+เวลาเรียนเทอม2.4!AI13+เวลาเรียนเทอม2.5!AD13)</f>
        <v>0</v>
      </c>
      <c r="V13" s="125">
        <f>IF(ข้อมูลนักเรียน!A7=""," ",เวลาเรียนเทอม2.1!AL13+เวลาเรียนเทอม2.2!AL13+เวลาเรียนเทอม2.3!AL13+เวลาเรียนเทอม2.4!AL13+เวลาเรียนเทอม2.5!AG13)</f>
        <v>0</v>
      </c>
      <c r="W13" s="125">
        <f>IF(ข้อมูลนักเรียน!A7=""," ",เวลาเรียนเทอม2.1!AK13+เวลาเรียนเทอม2.2!AK13+เวลาเรียนเทอม2.3!AK13+เวลาเรียนเทอม2.4!AK13+เวลาเรียนเทอม2.5!AF13)</f>
        <v>0</v>
      </c>
      <c r="X13" s="125">
        <f>IF(ข้อมูลนักเรียน!A7=""," ",เวลาเรียนเทอม2.1!AJ13+เวลาเรียนเทอม2.2!AJ13+เวลาเรียนเทอม2.3!AJ13+เวลาเรียนเทอม2.4!AJ13+เวลาเรียนเทอม2.5!AE13)</f>
        <v>0</v>
      </c>
      <c r="Y13" s="102" t="s">
        <v>86</v>
      </c>
      <c r="Z13" s="102"/>
      <c r="AA13" s="102">
        <v>10</v>
      </c>
      <c r="AB13" s="102">
        <v>10</v>
      </c>
      <c r="AC13" s="102"/>
      <c r="AD13" s="102">
        <f t="shared" si="0"/>
        <v>0</v>
      </c>
      <c r="AE13" s="102">
        <f t="shared" si="1"/>
        <v>0</v>
      </c>
      <c r="AF13" s="102">
        <f t="shared" si="2"/>
        <v>0</v>
      </c>
      <c r="AG13" s="102">
        <f t="shared" si="3"/>
        <v>0</v>
      </c>
      <c r="AI13" s="97"/>
      <c r="AJ13" s="97"/>
      <c r="AK13" s="97"/>
    </row>
    <row r="14" spans="1:37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4129</v>
      </c>
      <c r="C14" s="88" t="str">
        <f>ข้อมูลนักเรียน!C8</f>
        <v>ด.ช.</v>
      </c>
      <c r="D14" s="89" t="str">
        <f>ข้อมูลนักเรียน!D8</f>
        <v>ภูวเดช</v>
      </c>
      <c r="E14" s="89" t="str">
        <f>ข้อมูลนักเรียน!E8</f>
        <v>แก้วประดับ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125">
        <f>IF(ข้อมูลนักเรียน!A8=""," ",เวลาเรียนเทอม2.1!AI14+เวลาเรียนเทอม2.2!AI14+เวลาเรียนเทอม2.3!AI14+เวลาเรียนเทอม2.4!AI14+เวลาเรียนเทอม2.5!AD14)</f>
        <v>0</v>
      </c>
      <c r="V14" s="125">
        <f>IF(ข้อมูลนักเรียน!A8=""," ",เวลาเรียนเทอม2.1!AL14+เวลาเรียนเทอม2.2!AL14+เวลาเรียนเทอม2.3!AL14+เวลาเรียนเทอม2.4!AL14+เวลาเรียนเทอม2.5!AG14)</f>
        <v>0</v>
      </c>
      <c r="W14" s="125">
        <f>IF(ข้อมูลนักเรียน!A8=""," ",เวลาเรียนเทอม2.1!AK14+เวลาเรียนเทอม2.2!AK14+เวลาเรียนเทอม2.3!AK14+เวลาเรียนเทอม2.4!AK14+เวลาเรียนเทอม2.5!AF14)</f>
        <v>0</v>
      </c>
      <c r="X14" s="125">
        <f>IF(ข้อมูลนักเรียน!A8=""," ",เวลาเรียนเทอม2.1!AJ14+เวลาเรียนเทอม2.2!AJ14+เวลาเรียนเทอม2.3!AJ14+เวลาเรียนเทอม2.4!AJ14+เวลาเรียนเทอม2.5!AE14)</f>
        <v>0</v>
      </c>
      <c r="Y14" s="102" t="s">
        <v>87</v>
      </c>
      <c r="Z14" s="102"/>
      <c r="AA14" s="102">
        <v>11</v>
      </c>
      <c r="AB14" s="102">
        <v>11</v>
      </c>
      <c r="AC14" s="102"/>
      <c r="AD14" s="102">
        <f t="shared" si="0"/>
        <v>0</v>
      </c>
      <c r="AE14" s="102">
        <f t="shared" si="1"/>
        <v>0</v>
      </c>
      <c r="AF14" s="102">
        <f t="shared" si="2"/>
        <v>0</v>
      </c>
      <c r="AG14" s="102">
        <f t="shared" si="3"/>
        <v>0</v>
      </c>
      <c r="AI14" s="97"/>
      <c r="AJ14" s="97"/>
      <c r="AK14" s="97"/>
    </row>
    <row r="15" spans="1:37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3959</v>
      </c>
      <c r="C15" s="88" t="str">
        <f>ข้อมูลนักเรียน!C9</f>
        <v>ด.ญ.</v>
      </c>
      <c r="D15" s="89" t="str">
        <f>ข้อมูลนักเรียน!D9</f>
        <v>ปาริชาติ</v>
      </c>
      <c r="E15" s="89" t="str">
        <f>ข้อมูลนักเรียน!E9</f>
        <v>แก้วใส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125">
        <f>IF(ข้อมูลนักเรียน!A9=""," ",เวลาเรียนเทอม2.1!AI15+เวลาเรียนเทอม2.2!AI15+เวลาเรียนเทอม2.3!AI15+เวลาเรียนเทอม2.4!AI15+เวลาเรียนเทอม2.5!AD15)</f>
        <v>0</v>
      </c>
      <c r="V15" s="125">
        <f>IF(ข้อมูลนักเรียน!A9=""," ",เวลาเรียนเทอม2.1!AL15+เวลาเรียนเทอม2.2!AL15+เวลาเรียนเทอม2.3!AL15+เวลาเรียนเทอม2.4!AL15+เวลาเรียนเทอม2.5!AG15)</f>
        <v>0</v>
      </c>
      <c r="W15" s="125">
        <f>IF(ข้อมูลนักเรียน!A9=""," ",เวลาเรียนเทอม2.1!AK15+เวลาเรียนเทอม2.2!AK15+เวลาเรียนเทอม2.3!AK15+เวลาเรียนเทอม2.4!AK15+เวลาเรียนเทอม2.5!AF15)</f>
        <v>0</v>
      </c>
      <c r="X15" s="125">
        <f>IF(ข้อมูลนักเรียน!A9=""," ",เวลาเรียนเทอม2.1!AJ15+เวลาเรียนเทอม2.2!AJ15+เวลาเรียนเทอม2.3!AJ15+เวลาเรียนเทอม2.4!AJ15+เวลาเรียนเทอม2.5!AE15)</f>
        <v>0</v>
      </c>
      <c r="Y15" s="102" t="s">
        <v>88</v>
      </c>
      <c r="Z15" s="102"/>
      <c r="AA15" s="102">
        <v>12</v>
      </c>
      <c r="AB15" s="102">
        <v>12</v>
      </c>
      <c r="AC15" s="102"/>
      <c r="AD15" s="102">
        <f t="shared" si="0"/>
        <v>0</v>
      </c>
      <c r="AE15" s="102">
        <f t="shared" si="1"/>
        <v>0</v>
      </c>
      <c r="AF15" s="102">
        <f t="shared" si="2"/>
        <v>0</v>
      </c>
      <c r="AG15" s="102">
        <f t="shared" si="3"/>
        <v>0</v>
      </c>
      <c r="AI15" s="97"/>
      <c r="AJ15" s="97"/>
      <c r="AK15" s="97"/>
    </row>
    <row r="16" spans="1:37" s="96" customFormat="1" ht="18" customHeight="1" x14ac:dyDescent="0.25">
      <c r="A16" s="86">
        <f>ข้อมูลนักเรียน!A10</f>
        <v>0</v>
      </c>
      <c r="B16" s="87">
        <f>ข้อมูลนักเรียน!B10</f>
        <v>0</v>
      </c>
      <c r="C16" s="88">
        <f>ข้อมูลนักเรียน!C10</f>
        <v>0</v>
      </c>
      <c r="D16" s="89">
        <f>ข้อมูลนักเรียน!D10</f>
        <v>0</v>
      </c>
      <c r="E16" s="89">
        <f>ข้อมูลนักเรียน!E10</f>
        <v>0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125" t="str">
        <f>IF(ข้อมูลนักเรียน!A10=""," ",เวลาเรียนเทอม2.1!AI16+เวลาเรียนเทอม2.2!AI16+เวลาเรียนเทอม2.3!AI16+เวลาเรียนเทอม2.4!AI16+เวลาเรียนเทอม2.5!AD16)</f>
        <v xml:space="preserve"> </v>
      </c>
      <c r="V16" s="125" t="str">
        <f>IF(ข้อมูลนักเรียน!A10=""," ",เวลาเรียนเทอม2.1!AL16+เวลาเรียนเทอม2.2!AL16+เวลาเรียนเทอม2.3!AL16+เวลาเรียนเทอม2.4!AL16+เวลาเรียนเทอม2.5!AG16)</f>
        <v xml:space="preserve"> </v>
      </c>
      <c r="W16" s="125" t="str">
        <f>IF(ข้อมูลนักเรียน!A10=""," ",เวลาเรียนเทอม2.1!AK16+เวลาเรียนเทอม2.2!AK16+เวลาเรียนเทอม2.3!AK16+เวลาเรียนเทอม2.4!AK16+เวลาเรียนเทอม2.5!AF16)</f>
        <v xml:space="preserve"> </v>
      </c>
      <c r="X16" s="125" t="str">
        <f>IF(ข้อมูลนักเรียน!A10=""," ",เวลาเรียนเทอม2.1!AJ16+เวลาเรียนเทอม2.2!AJ16+เวลาเรียนเทอม2.3!AJ16+เวลาเรียนเทอม2.4!AJ16+เวลาเรียนเทอม2.5!AE16)</f>
        <v xml:space="preserve"> </v>
      </c>
      <c r="Y16" s="102"/>
      <c r="Z16" s="102"/>
      <c r="AA16" s="102">
        <v>13</v>
      </c>
      <c r="AB16" s="102">
        <v>13</v>
      </c>
      <c r="AC16" s="102"/>
      <c r="AD16" s="102">
        <f t="shared" si="0"/>
        <v>0</v>
      </c>
      <c r="AE16" s="102">
        <f t="shared" si="1"/>
        <v>0</v>
      </c>
      <c r="AF16" s="102">
        <f t="shared" si="2"/>
        <v>0</v>
      </c>
      <c r="AG16" s="102">
        <f t="shared" si="3"/>
        <v>0</v>
      </c>
      <c r="AI16" s="97"/>
      <c r="AJ16" s="97"/>
      <c r="AK16" s="97"/>
    </row>
    <row r="17" spans="1:37" s="96" customFormat="1" ht="18" customHeight="1" x14ac:dyDescent="0.25">
      <c r="A17" s="86">
        <f>ข้อมูลนักเรียน!A11</f>
        <v>0</v>
      </c>
      <c r="B17" s="87">
        <f>ข้อมูลนักเรียน!B11</f>
        <v>0</v>
      </c>
      <c r="C17" s="88">
        <f>ข้อมูลนักเรียน!C11</f>
        <v>0</v>
      </c>
      <c r="D17" s="89">
        <f>ข้อมูลนักเรียน!D11</f>
        <v>0</v>
      </c>
      <c r="E17" s="89">
        <f>ข้อมูลนักเรียน!E11</f>
        <v>0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125" t="str">
        <f>IF(ข้อมูลนักเรียน!A11=""," ",เวลาเรียนเทอม2.1!AI17+เวลาเรียนเทอม2.2!AI17+เวลาเรียนเทอม2.3!AI17+เวลาเรียนเทอม2.4!AI17+เวลาเรียนเทอม2.5!AD17)</f>
        <v xml:space="preserve"> </v>
      </c>
      <c r="V17" s="125" t="str">
        <f>IF(ข้อมูลนักเรียน!A11=""," ",เวลาเรียนเทอม2.1!AL17+เวลาเรียนเทอม2.2!AL17+เวลาเรียนเทอม2.3!AL17+เวลาเรียนเทอม2.4!AL17+เวลาเรียนเทอม2.5!AG17)</f>
        <v xml:space="preserve"> </v>
      </c>
      <c r="W17" s="125" t="str">
        <f>IF(ข้อมูลนักเรียน!A11=""," ",เวลาเรียนเทอม2.1!AK17+เวลาเรียนเทอม2.2!AK17+เวลาเรียนเทอม2.3!AK17+เวลาเรียนเทอม2.4!AK17+เวลาเรียนเทอม2.5!AF17)</f>
        <v xml:space="preserve"> </v>
      </c>
      <c r="X17" s="125" t="str">
        <f>IF(ข้อมูลนักเรียน!A11=""," ",เวลาเรียนเทอม2.1!AJ17+เวลาเรียนเทอม2.2!AJ17+เวลาเรียนเทอม2.3!AJ17+เวลาเรียนเทอม2.4!AJ17+เวลาเรียนเทอม2.5!AE17)</f>
        <v xml:space="preserve"> </v>
      </c>
      <c r="Y17" s="102"/>
      <c r="Z17" s="102"/>
      <c r="AA17" s="102">
        <v>14</v>
      </c>
      <c r="AB17" s="102">
        <v>14</v>
      </c>
      <c r="AC17" s="102"/>
      <c r="AD17" s="102">
        <f t="shared" si="0"/>
        <v>0</v>
      </c>
      <c r="AE17" s="102">
        <f t="shared" si="1"/>
        <v>0</v>
      </c>
      <c r="AF17" s="102">
        <f t="shared" si="2"/>
        <v>0</v>
      </c>
      <c r="AG17" s="102">
        <f t="shared" si="3"/>
        <v>0</v>
      </c>
      <c r="AI17" s="97"/>
      <c r="AJ17" s="97"/>
      <c r="AK17" s="97"/>
    </row>
    <row r="18" spans="1:37" s="96" customFormat="1" ht="18" customHeight="1" x14ac:dyDescent="0.25">
      <c r="A18" s="86">
        <f>ข้อมูลนักเรียน!A12</f>
        <v>0</v>
      </c>
      <c r="B18" s="87">
        <f>ข้อมูลนักเรียน!B12</f>
        <v>0</v>
      </c>
      <c r="C18" s="88">
        <f>ข้อมูลนักเรียน!C12</f>
        <v>0</v>
      </c>
      <c r="D18" s="89">
        <f>ข้อมูลนักเรียน!D12</f>
        <v>0</v>
      </c>
      <c r="E18" s="89">
        <f>ข้อมูลนักเรียน!E12</f>
        <v>0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125" t="str">
        <f>IF(ข้อมูลนักเรียน!A12=""," ",เวลาเรียนเทอม2.1!AI18+เวลาเรียนเทอม2.2!AI18+เวลาเรียนเทอม2.3!AI18+เวลาเรียนเทอม2.4!AI18+เวลาเรียนเทอม2.5!AD18)</f>
        <v xml:space="preserve"> </v>
      </c>
      <c r="V18" s="125" t="str">
        <f>IF(ข้อมูลนักเรียน!A12=""," ",เวลาเรียนเทอม2.1!AL18+เวลาเรียนเทอม2.2!AL18+เวลาเรียนเทอม2.3!AL18+เวลาเรียนเทอม2.4!AL18+เวลาเรียนเทอม2.5!AG18)</f>
        <v xml:space="preserve"> </v>
      </c>
      <c r="W18" s="125" t="str">
        <f>IF(ข้อมูลนักเรียน!A12=""," ",เวลาเรียนเทอม2.1!AK18+เวลาเรียนเทอม2.2!AK18+เวลาเรียนเทอม2.3!AK18+เวลาเรียนเทอม2.4!AK18+เวลาเรียนเทอม2.5!AF18)</f>
        <v xml:space="preserve"> </v>
      </c>
      <c r="X18" s="125" t="str">
        <f>IF(ข้อมูลนักเรียน!A12=""," ",เวลาเรียนเทอม2.1!AJ18+เวลาเรียนเทอม2.2!AJ18+เวลาเรียนเทอม2.3!AJ18+เวลาเรียนเทอม2.4!AJ18+เวลาเรียนเทอม2.5!AE18)</f>
        <v xml:space="preserve"> </v>
      </c>
      <c r="Y18" s="102"/>
      <c r="Z18" s="102"/>
      <c r="AA18" s="102">
        <v>15</v>
      </c>
      <c r="AB18" s="102">
        <v>15</v>
      </c>
      <c r="AC18" s="102"/>
      <c r="AD18" s="102">
        <f t="shared" si="0"/>
        <v>0</v>
      </c>
      <c r="AE18" s="102">
        <f t="shared" si="1"/>
        <v>0</v>
      </c>
      <c r="AF18" s="102">
        <f t="shared" si="2"/>
        <v>0</v>
      </c>
      <c r="AG18" s="102">
        <f t="shared" si="3"/>
        <v>0</v>
      </c>
      <c r="AI18" s="97"/>
      <c r="AJ18" s="97"/>
      <c r="AK18" s="97"/>
    </row>
    <row r="19" spans="1:37" s="96" customFormat="1" ht="18" customHeight="1" x14ac:dyDescent="0.25">
      <c r="A19" s="86">
        <f>ข้อมูลนักเรียน!A13</f>
        <v>0</v>
      </c>
      <c r="B19" s="87">
        <f>ข้อมูลนักเรียน!B13</f>
        <v>0</v>
      </c>
      <c r="C19" s="88">
        <f>ข้อมูลนักเรียน!C13</f>
        <v>0</v>
      </c>
      <c r="D19" s="89">
        <f>ข้อมูลนักเรียน!D13</f>
        <v>0</v>
      </c>
      <c r="E19" s="89">
        <f>ข้อมูลนักเรียน!E13</f>
        <v>0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125" t="str">
        <f>IF(ข้อมูลนักเรียน!A13=""," ",เวลาเรียนเทอม2.1!AI19+เวลาเรียนเทอม2.2!AI19+เวลาเรียนเทอม2.3!AI19+เวลาเรียนเทอม2.4!AI19+เวลาเรียนเทอม2.5!AD19)</f>
        <v xml:space="preserve"> </v>
      </c>
      <c r="V19" s="125" t="str">
        <f>IF(ข้อมูลนักเรียน!A13=""," ",เวลาเรียนเทอม2.1!AL19+เวลาเรียนเทอม2.2!AL19+เวลาเรียนเทอม2.3!AL19+เวลาเรียนเทอม2.4!AL19+เวลาเรียนเทอม2.5!AG19)</f>
        <v xml:space="preserve"> </v>
      </c>
      <c r="W19" s="125" t="str">
        <f>IF(ข้อมูลนักเรียน!A13=""," ",เวลาเรียนเทอม2.1!AK19+เวลาเรียนเทอม2.2!AK19+เวลาเรียนเทอม2.3!AK19+เวลาเรียนเทอม2.4!AK19+เวลาเรียนเทอม2.5!AF19)</f>
        <v xml:space="preserve"> </v>
      </c>
      <c r="X19" s="125" t="str">
        <f>IF(ข้อมูลนักเรียน!A13=""," ",เวลาเรียนเทอม2.1!AJ19+เวลาเรียนเทอม2.2!AJ19+เวลาเรียนเทอม2.3!AJ19+เวลาเรียนเทอม2.4!AJ19+เวลาเรียนเทอม2.5!AE19)</f>
        <v xml:space="preserve"> </v>
      </c>
      <c r="Y19" s="102"/>
      <c r="Z19" s="102"/>
      <c r="AA19" s="102">
        <v>16</v>
      </c>
      <c r="AB19" s="102">
        <v>16</v>
      </c>
      <c r="AC19" s="102"/>
      <c r="AD19" s="102">
        <f t="shared" si="0"/>
        <v>0</v>
      </c>
      <c r="AE19" s="102">
        <f t="shared" si="1"/>
        <v>0</v>
      </c>
      <c r="AF19" s="102">
        <f t="shared" si="2"/>
        <v>0</v>
      </c>
      <c r="AG19" s="102">
        <f t="shared" si="3"/>
        <v>0</v>
      </c>
      <c r="AI19" s="97"/>
      <c r="AJ19" s="97"/>
      <c r="AK19" s="97"/>
    </row>
    <row r="20" spans="1:37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125" t="str">
        <f>IF(ข้อมูลนักเรียน!A14=""," ",เวลาเรียนเทอม2.1!AI20+เวลาเรียนเทอม2.2!AI20+เวลาเรียนเทอม2.3!AI20+เวลาเรียนเทอม2.4!AI20+เวลาเรียนเทอม2.5!AD20)</f>
        <v xml:space="preserve"> </v>
      </c>
      <c r="V20" s="125" t="str">
        <f>IF(ข้อมูลนักเรียน!A14=""," ",เวลาเรียนเทอม2.1!AL20+เวลาเรียนเทอม2.2!AL20+เวลาเรียนเทอม2.3!AL20+เวลาเรียนเทอม2.4!AL20+เวลาเรียนเทอม2.5!AG20)</f>
        <v xml:space="preserve"> </v>
      </c>
      <c r="W20" s="125" t="str">
        <f>IF(ข้อมูลนักเรียน!A14=""," ",เวลาเรียนเทอม2.1!AK20+เวลาเรียนเทอม2.2!AK20+เวลาเรียนเทอม2.3!AK20+เวลาเรียนเทอม2.4!AK20+เวลาเรียนเทอม2.5!AF20)</f>
        <v xml:space="preserve"> </v>
      </c>
      <c r="X20" s="125" t="str">
        <f>IF(ข้อมูลนักเรียน!A14=""," ",เวลาเรียนเทอม2.1!AJ20+เวลาเรียนเทอม2.2!AJ20+เวลาเรียนเทอม2.3!AJ20+เวลาเรียนเทอม2.4!AJ20+เวลาเรียนเทอม2.5!AE20)</f>
        <v xml:space="preserve"> </v>
      </c>
      <c r="Y20" s="102"/>
      <c r="Z20" s="102"/>
      <c r="AA20" s="102">
        <v>17</v>
      </c>
      <c r="AB20" s="102">
        <v>17</v>
      </c>
      <c r="AC20" s="102"/>
      <c r="AD20" s="102">
        <f t="shared" si="0"/>
        <v>0</v>
      </c>
      <c r="AE20" s="102">
        <f t="shared" si="1"/>
        <v>0</v>
      </c>
      <c r="AF20" s="102">
        <f t="shared" si="2"/>
        <v>0</v>
      </c>
      <c r="AG20" s="102">
        <f t="shared" si="3"/>
        <v>0</v>
      </c>
      <c r="AI20" s="97"/>
      <c r="AJ20" s="97"/>
      <c r="AK20" s="97"/>
    </row>
    <row r="21" spans="1:37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125" t="str">
        <f>IF(ข้อมูลนักเรียน!A15=""," ",เวลาเรียนเทอม2.1!AI21+เวลาเรียนเทอม2.2!AI21+เวลาเรียนเทอม2.3!AI21+เวลาเรียนเทอม2.4!AI21+เวลาเรียนเทอม2.5!AD21)</f>
        <v xml:space="preserve"> </v>
      </c>
      <c r="V21" s="125" t="str">
        <f>IF(ข้อมูลนักเรียน!A15=""," ",เวลาเรียนเทอม2.1!AL21+เวลาเรียนเทอม2.2!AL21+เวลาเรียนเทอม2.3!AL21+เวลาเรียนเทอม2.4!AL21+เวลาเรียนเทอม2.5!AG21)</f>
        <v xml:space="preserve"> </v>
      </c>
      <c r="W21" s="125" t="str">
        <f>IF(ข้อมูลนักเรียน!A15=""," ",เวลาเรียนเทอม2.1!AK21+เวลาเรียนเทอม2.2!AK21+เวลาเรียนเทอม2.3!AK21+เวลาเรียนเทอม2.4!AK21+เวลาเรียนเทอม2.5!AF21)</f>
        <v xml:space="preserve"> </v>
      </c>
      <c r="X21" s="125" t="str">
        <f>IF(ข้อมูลนักเรียน!A15=""," ",เวลาเรียนเทอม2.1!AJ21+เวลาเรียนเทอม2.2!AJ21+เวลาเรียนเทอม2.3!AJ21+เวลาเรียนเทอม2.4!AJ21+เวลาเรียนเทอม2.5!AE21)</f>
        <v xml:space="preserve"> </v>
      </c>
      <c r="Y21" s="102"/>
      <c r="Z21" s="102"/>
      <c r="AA21" s="102">
        <v>18</v>
      </c>
      <c r="AB21" s="102">
        <v>18</v>
      </c>
      <c r="AC21" s="102"/>
      <c r="AD21" s="102">
        <f t="shared" si="0"/>
        <v>0</v>
      </c>
      <c r="AE21" s="102">
        <f t="shared" si="1"/>
        <v>0</v>
      </c>
      <c r="AF21" s="102">
        <f t="shared" si="2"/>
        <v>0</v>
      </c>
      <c r="AG21" s="102">
        <f t="shared" si="3"/>
        <v>0</v>
      </c>
      <c r="AI21" s="97"/>
      <c r="AJ21" s="97"/>
      <c r="AK21" s="97"/>
    </row>
    <row r="22" spans="1:37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125" t="str">
        <f>IF(ข้อมูลนักเรียน!A16=""," ",เวลาเรียนเทอม2.1!AI22+เวลาเรียนเทอม2.2!AI22+เวลาเรียนเทอม2.3!AI22+เวลาเรียนเทอม2.4!AI22+เวลาเรียนเทอม2.5!AD22)</f>
        <v xml:space="preserve"> </v>
      </c>
      <c r="V22" s="125" t="str">
        <f>IF(ข้อมูลนักเรียน!A16=""," ",เวลาเรียนเทอม2.1!AL22+เวลาเรียนเทอม2.2!AL22+เวลาเรียนเทอม2.3!AL22+เวลาเรียนเทอม2.4!AL22+เวลาเรียนเทอม2.5!AG22)</f>
        <v xml:space="preserve"> </v>
      </c>
      <c r="W22" s="125" t="str">
        <f>IF(ข้อมูลนักเรียน!A16=""," ",เวลาเรียนเทอม2.1!AK22+เวลาเรียนเทอม2.2!AK22+เวลาเรียนเทอม2.3!AK22+เวลาเรียนเทอม2.4!AK22+เวลาเรียนเทอม2.5!AF22)</f>
        <v xml:space="preserve"> </v>
      </c>
      <c r="X22" s="125" t="str">
        <f>IF(ข้อมูลนักเรียน!A16=""," ",เวลาเรียนเทอม2.1!AJ22+เวลาเรียนเทอม2.2!AJ22+เวลาเรียนเทอม2.3!AJ22+เวลาเรียนเทอม2.4!AJ22+เวลาเรียนเทอม2.5!AE22)</f>
        <v xml:space="preserve"> </v>
      </c>
      <c r="Y22" s="102"/>
      <c r="Z22" s="102"/>
      <c r="AA22" s="102">
        <v>19</v>
      </c>
      <c r="AB22" s="102">
        <v>19</v>
      </c>
      <c r="AC22" s="102"/>
      <c r="AD22" s="102">
        <f t="shared" si="0"/>
        <v>0</v>
      </c>
      <c r="AE22" s="102">
        <f t="shared" si="1"/>
        <v>0</v>
      </c>
      <c r="AF22" s="102">
        <f t="shared" si="2"/>
        <v>0</v>
      </c>
      <c r="AG22" s="102">
        <f t="shared" si="3"/>
        <v>0</v>
      </c>
      <c r="AI22" s="97"/>
      <c r="AJ22" s="97"/>
      <c r="AK22" s="97"/>
    </row>
    <row r="23" spans="1:37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125" t="str">
        <f>IF(ข้อมูลนักเรียน!A17=""," ",เวลาเรียนเทอม2.1!AI23+เวลาเรียนเทอม2.2!AI23+เวลาเรียนเทอม2.3!AI23+เวลาเรียนเทอม2.4!AI23+เวลาเรียนเทอม2.5!AD23)</f>
        <v xml:space="preserve"> </v>
      </c>
      <c r="V23" s="125" t="str">
        <f>IF(ข้อมูลนักเรียน!A17=""," ",เวลาเรียนเทอม2.1!AL23+เวลาเรียนเทอม2.2!AL23+เวลาเรียนเทอม2.3!AL23+เวลาเรียนเทอม2.4!AL23+เวลาเรียนเทอม2.5!AG23)</f>
        <v xml:space="preserve"> </v>
      </c>
      <c r="W23" s="125" t="str">
        <f>IF(ข้อมูลนักเรียน!A17=""," ",เวลาเรียนเทอม2.1!AK23+เวลาเรียนเทอม2.2!AK23+เวลาเรียนเทอม2.3!AK23+เวลาเรียนเทอม2.4!AK23+เวลาเรียนเทอม2.5!AF23)</f>
        <v xml:space="preserve"> </v>
      </c>
      <c r="X23" s="125" t="str">
        <f>IF(ข้อมูลนักเรียน!A17=""," ",เวลาเรียนเทอม2.1!AJ23+เวลาเรียนเทอม2.2!AJ23+เวลาเรียนเทอม2.3!AJ23+เวลาเรียนเทอม2.4!AJ23+เวลาเรียนเทอม2.5!AE23)</f>
        <v xml:space="preserve"> </v>
      </c>
      <c r="Y23" s="102"/>
      <c r="Z23" s="102"/>
      <c r="AA23" s="102">
        <v>20</v>
      </c>
      <c r="AB23" s="102">
        <v>20</v>
      </c>
      <c r="AC23" s="102"/>
      <c r="AD23" s="102">
        <f t="shared" si="0"/>
        <v>0</v>
      </c>
      <c r="AE23" s="102">
        <f t="shared" si="1"/>
        <v>0</v>
      </c>
      <c r="AF23" s="102">
        <f t="shared" si="2"/>
        <v>0</v>
      </c>
      <c r="AG23" s="102">
        <f t="shared" si="3"/>
        <v>0</v>
      </c>
      <c r="AI23" s="97"/>
      <c r="AJ23" s="97"/>
      <c r="AK23" s="97"/>
    </row>
    <row r="24" spans="1:37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125" t="str">
        <f>IF(ข้อมูลนักเรียน!A18=""," ",เวลาเรียนเทอม2.1!AI24+เวลาเรียนเทอม2.2!AI24+เวลาเรียนเทอม2.3!AI24+เวลาเรียนเทอม2.4!AI24+เวลาเรียนเทอม2.5!AD24)</f>
        <v xml:space="preserve"> </v>
      </c>
      <c r="V24" s="125" t="str">
        <f>IF(ข้อมูลนักเรียน!A18=""," ",เวลาเรียนเทอม2.1!AL24+เวลาเรียนเทอม2.2!AL24+เวลาเรียนเทอม2.3!AL24+เวลาเรียนเทอม2.4!AL24+เวลาเรียนเทอม2.5!AG24)</f>
        <v xml:space="preserve"> </v>
      </c>
      <c r="W24" s="125" t="str">
        <f>IF(ข้อมูลนักเรียน!A18=""," ",เวลาเรียนเทอม2.1!AK24+เวลาเรียนเทอม2.2!AK24+เวลาเรียนเทอม2.3!AK24+เวลาเรียนเทอม2.4!AK24+เวลาเรียนเทอม2.5!AF24)</f>
        <v xml:space="preserve"> </v>
      </c>
      <c r="X24" s="125" t="str">
        <f>IF(ข้อมูลนักเรียน!A18=""," ",เวลาเรียนเทอม2.1!AJ24+เวลาเรียนเทอม2.2!AJ24+เวลาเรียนเทอม2.3!AJ24+เวลาเรียนเทอม2.4!AJ24+เวลาเรียนเทอม2.5!AE24)</f>
        <v xml:space="preserve"> </v>
      </c>
      <c r="Y24" s="102"/>
      <c r="Z24" s="102"/>
      <c r="AA24" s="102">
        <v>21</v>
      </c>
      <c r="AB24" s="102">
        <v>21</v>
      </c>
      <c r="AC24" s="102"/>
      <c r="AD24" s="102">
        <f t="shared" si="0"/>
        <v>0</v>
      </c>
      <c r="AE24" s="102">
        <f t="shared" si="1"/>
        <v>0</v>
      </c>
      <c r="AF24" s="102">
        <f t="shared" si="2"/>
        <v>0</v>
      </c>
      <c r="AG24" s="102">
        <f t="shared" si="3"/>
        <v>0</v>
      </c>
      <c r="AI24" s="97"/>
      <c r="AJ24" s="97"/>
      <c r="AK24" s="97"/>
    </row>
    <row r="25" spans="1:37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125" t="str">
        <f>IF(ข้อมูลนักเรียน!A19=""," ",เวลาเรียนเทอม2.1!AI25+เวลาเรียนเทอม2.2!AI25+เวลาเรียนเทอม2.3!AI25+เวลาเรียนเทอม2.4!AI25+เวลาเรียนเทอม2.5!AD25)</f>
        <v xml:space="preserve"> </v>
      </c>
      <c r="V25" s="125" t="str">
        <f>IF(ข้อมูลนักเรียน!A19=""," ",เวลาเรียนเทอม2.1!AL25+เวลาเรียนเทอม2.2!AL25+เวลาเรียนเทอม2.3!AL25+เวลาเรียนเทอม2.4!AL25+เวลาเรียนเทอม2.5!AG25)</f>
        <v xml:space="preserve"> </v>
      </c>
      <c r="W25" s="125" t="str">
        <f>IF(ข้อมูลนักเรียน!A19=""," ",เวลาเรียนเทอม2.1!AK25+เวลาเรียนเทอม2.2!AK25+เวลาเรียนเทอม2.3!AK25+เวลาเรียนเทอม2.4!AK25+เวลาเรียนเทอม2.5!AF25)</f>
        <v xml:space="preserve"> </v>
      </c>
      <c r="X25" s="125" t="str">
        <f>IF(ข้อมูลนักเรียน!A19=""," ",เวลาเรียนเทอม2.1!AJ25+เวลาเรียนเทอม2.2!AJ25+เวลาเรียนเทอม2.3!AJ25+เวลาเรียนเทอม2.4!AJ25+เวลาเรียนเทอม2.5!AE25)</f>
        <v xml:space="preserve"> </v>
      </c>
      <c r="Y25" s="102"/>
      <c r="Z25" s="102"/>
      <c r="AA25" s="102">
        <v>22</v>
      </c>
      <c r="AB25" s="102">
        <v>22</v>
      </c>
      <c r="AC25" s="102"/>
      <c r="AD25" s="102">
        <f t="shared" si="0"/>
        <v>0</v>
      </c>
      <c r="AE25" s="102">
        <f t="shared" si="1"/>
        <v>0</v>
      </c>
      <c r="AF25" s="102">
        <f t="shared" si="2"/>
        <v>0</v>
      </c>
      <c r="AG25" s="102">
        <f t="shared" si="3"/>
        <v>0</v>
      </c>
      <c r="AI25" s="97"/>
      <c r="AJ25" s="97"/>
      <c r="AK25" s="97"/>
    </row>
    <row r="26" spans="1:37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125" t="str">
        <f>IF(ข้อมูลนักเรียน!A20=""," ",เวลาเรียนเทอม2.1!AI26+เวลาเรียนเทอม2.2!AI26+เวลาเรียนเทอม2.3!AI26+เวลาเรียนเทอม2.4!AI26+เวลาเรียนเทอม2.5!AD26)</f>
        <v xml:space="preserve"> </v>
      </c>
      <c r="V26" s="125" t="str">
        <f>IF(ข้อมูลนักเรียน!A20=""," ",เวลาเรียนเทอม2.1!AL26+เวลาเรียนเทอม2.2!AL26+เวลาเรียนเทอม2.3!AL26+เวลาเรียนเทอม2.4!AL26+เวลาเรียนเทอม2.5!AG26)</f>
        <v xml:space="preserve"> </v>
      </c>
      <c r="W26" s="125" t="str">
        <f>IF(ข้อมูลนักเรียน!A20=""," ",เวลาเรียนเทอม2.1!AK26+เวลาเรียนเทอม2.2!AK26+เวลาเรียนเทอม2.3!AK26+เวลาเรียนเทอม2.4!AK26+เวลาเรียนเทอม2.5!AF26)</f>
        <v xml:space="preserve"> </v>
      </c>
      <c r="X26" s="125" t="str">
        <f>IF(ข้อมูลนักเรียน!A20=""," ",เวลาเรียนเทอม2.1!AJ26+เวลาเรียนเทอม2.2!AJ26+เวลาเรียนเทอม2.3!AJ26+เวลาเรียนเทอม2.4!AJ26+เวลาเรียนเทอม2.5!AE26)</f>
        <v xml:space="preserve"> </v>
      </c>
      <c r="Y26" s="102"/>
      <c r="Z26" s="102"/>
      <c r="AA26" s="102">
        <v>23</v>
      </c>
      <c r="AB26" s="102">
        <v>23</v>
      </c>
      <c r="AC26" s="102"/>
      <c r="AD26" s="102">
        <f t="shared" si="0"/>
        <v>0</v>
      </c>
      <c r="AE26" s="102">
        <f t="shared" si="1"/>
        <v>0</v>
      </c>
      <c r="AF26" s="102">
        <f t="shared" si="2"/>
        <v>0</v>
      </c>
      <c r="AG26" s="102">
        <f t="shared" si="3"/>
        <v>0</v>
      </c>
      <c r="AI26" s="97"/>
      <c r="AJ26" s="97"/>
      <c r="AK26" s="97"/>
    </row>
    <row r="27" spans="1:37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125" t="str">
        <f>IF(ข้อมูลนักเรียน!A21=""," ",เวลาเรียนเทอม2.1!AI27+เวลาเรียนเทอม2.2!AI27+เวลาเรียนเทอม2.3!AI27+เวลาเรียนเทอม2.4!AI27+เวลาเรียนเทอม2.5!AD27)</f>
        <v xml:space="preserve"> </v>
      </c>
      <c r="V27" s="125" t="str">
        <f>IF(ข้อมูลนักเรียน!A21=""," ",เวลาเรียนเทอม2.1!AL27+เวลาเรียนเทอม2.2!AL27+เวลาเรียนเทอม2.3!AL27+เวลาเรียนเทอม2.4!AL27+เวลาเรียนเทอม2.5!AG27)</f>
        <v xml:space="preserve"> </v>
      </c>
      <c r="W27" s="125" t="str">
        <f>IF(ข้อมูลนักเรียน!A21=""," ",เวลาเรียนเทอม2.1!AK27+เวลาเรียนเทอม2.2!AK27+เวลาเรียนเทอม2.3!AK27+เวลาเรียนเทอม2.4!AK27+เวลาเรียนเทอม2.5!AF27)</f>
        <v xml:space="preserve"> </v>
      </c>
      <c r="X27" s="125" t="str">
        <f>IF(ข้อมูลนักเรียน!A21=""," ",เวลาเรียนเทอม2.1!AJ27+เวลาเรียนเทอม2.2!AJ27+เวลาเรียนเทอม2.3!AJ27+เวลาเรียนเทอม2.4!AJ27+เวลาเรียนเทอม2.5!AE27)</f>
        <v xml:space="preserve"> </v>
      </c>
      <c r="Y27" s="102"/>
      <c r="Z27" s="102"/>
      <c r="AA27" s="102">
        <v>24</v>
      </c>
      <c r="AB27" s="102">
        <v>24</v>
      </c>
      <c r="AC27" s="102"/>
      <c r="AD27" s="102">
        <f t="shared" si="0"/>
        <v>0</v>
      </c>
      <c r="AE27" s="102">
        <f t="shared" si="1"/>
        <v>0</v>
      </c>
      <c r="AF27" s="102">
        <f t="shared" si="2"/>
        <v>0</v>
      </c>
      <c r="AG27" s="102">
        <f t="shared" si="3"/>
        <v>0</v>
      </c>
      <c r="AI27" s="97"/>
      <c r="AJ27" s="97"/>
      <c r="AK27" s="97"/>
    </row>
    <row r="28" spans="1:37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125" t="str">
        <f>IF(ข้อมูลนักเรียน!A22=""," ",เวลาเรียนเทอม2.1!AI28+เวลาเรียนเทอม2.2!AI28+เวลาเรียนเทอม2.3!AI28+เวลาเรียนเทอม2.4!AI28+เวลาเรียนเทอม2.5!AD28)</f>
        <v xml:space="preserve"> </v>
      </c>
      <c r="V28" s="125" t="str">
        <f>IF(ข้อมูลนักเรียน!A22=""," ",เวลาเรียนเทอม2.1!AL28+เวลาเรียนเทอม2.2!AL28+เวลาเรียนเทอม2.3!AL28+เวลาเรียนเทอม2.4!AL28+เวลาเรียนเทอม2.5!AG28)</f>
        <v xml:space="preserve"> </v>
      </c>
      <c r="W28" s="125" t="str">
        <f>IF(ข้อมูลนักเรียน!A22=""," ",เวลาเรียนเทอม2.1!AK28+เวลาเรียนเทอม2.2!AK28+เวลาเรียนเทอม2.3!AK28+เวลาเรียนเทอม2.4!AK28+เวลาเรียนเทอม2.5!AF28)</f>
        <v xml:space="preserve"> </v>
      </c>
      <c r="X28" s="125" t="str">
        <f>IF(ข้อมูลนักเรียน!A22=""," ",เวลาเรียนเทอม2.1!AJ28+เวลาเรียนเทอม2.2!AJ28+เวลาเรียนเทอม2.3!AJ28+เวลาเรียนเทอม2.4!AJ28+เวลาเรียนเทอม2.5!AE28)</f>
        <v xml:space="preserve"> </v>
      </c>
      <c r="Y28" s="102"/>
      <c r="Z28" s="102"/>
      <c r="AA28" s="102">
        <v>25</v>
      </c>
      <c r="AB28" s="102">
        <v>25</v>
      </c>
      <c r="AC28" s="102"/>
      <c r="AD28" s="102">
        <f t="shared" si="0"/>
        <v>0</v>
      </c>
      <c r="AE28" s="102">
        <f t="shared" si="1"/>
        <v>0</v>
      </c>
      <c r="AF28" s="102">
        <f t="shared" si="2"/>
        <v>0</v>
      </c>
      <c r="AG28" s="102">
        <f t="shared" si="3"/>
        <v>0</v>
      </c>
      <c r="AI28" s="97"/>
      <c r="AJ28" s="97"/>
      <c r="AK28" s="97"/>
    </row>
    <row r="29" spans="1:37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125" t="str">
        <f>IF(ข้อมูลนักเรียน!A23=""," ",เวลาเรียนเทอม2.1!AI29+เวลาเรียนเทอม2.2!AI29+เวลาเรียนเทอม2.3!AI29+เวลาเรียนเทอม2.4!AI29+เวลาเรียนเทอม2.5!AD29)</f>
        <v xml:space="preserve"> </v>
      </c>
      <c r="V29" s="125" t="str">
        <f>IF(ข้อมูลนักเรียน!A23=""," ",เวลาเรียนเทอม2.1!AL29+เวลาเรียนเทอม2.2!AL29+เวลาเรียนเทอม2.3!AL29+เวลาเรียนเทอม2.4!AL29+เวลาเรียนเทอม2.5!AG29)</f>
        <v xml:space="preserve"> </v>
      </c>
      <c r="W29" s="125" t="str">
        <f>IF(ข้อมูลนักเรียน!A23=""," ",เวลาเรียนเทอม2.1!AK29+เวลาเรียนเทอม2.2!AK29+เวลาเรียนเทอม2.3!AK29+เวลาเรียนเทอม2.4!AK29+เวลาเรียนเทอม2.5!AF29)</f>
        <v xml:space="preserve"> </v>
      </c>
      <c r="X29" s="125" t="str">
        <f>IF(ข้อมูลนักเรียน!A23=""," ",เวลาเรียนเทอม2.1!AJ29+เวลาเรียนเทอม2.2!AJ29+เวลาเรียนเทอม2.3!AJ29+เวลาเรียนเทอม2.4!AJ29+เวลาเรียนเทอม2.5!AE29)</f>
        <v xml:space="preserve"> </v>
      </c>
      <c r="Y29" s="102"/>
      <c r="Z29" s="102"/>
      <c r="AA29" s="102">
        <v>26</v>
      </c>
      <c r="AB29" s="102">
        <v>26</v>
      </c>
      <c r="AC29" s="102"/>
      <c r="AD29" s="102">
        <f t="shared" si="0"/>
        <v>0</v>
      </c>
      <c r="AE29" s="102">
        <f t="shared" si="1"/>
        <v>0</v>
      </c>
      <c r="AF29" s="102">
        <f t="shared" si="2"/>
        <v>0</v>
      </c>
      <c r="AG29" s="102">
        <f t="shared" si="3"/>
        <v>0</v>
      </c>
      <c r="AI29" s="97"/>
      <c r="AJ29" s="97"/>
      <c r="AK29" s="97"/>
    </row>
    <row r="30" spans="1:37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125" t="str">
        <f>IF(ข้อมูลนักเรียน!A24=""," ",เวลาเรียนเทอม2.1!AI30+เวลาเรียนเทอม2.2!AI30+เวลาเรียนเทอม2.3!AI30+เวลาเรียนเทอม2.4!AI30+เวลาเรียนเทอม2.5!AD30)</f>
        <v xml:space="preserve"> </v>
      </c>
      <c r="V30" s="125" t="str">
        <f>IF(ข้อมูลนักเรียน!A24=""," ",เวลาเรียนเทอม2.1!AL30+เวลาเรียนเทอม2.2!AL30+เวลาเรียนเทอม2.3!AL30+เวลาเรียนเทอม2.4!AL30+เวลาเรียนเทอม2.5!AG30)</f>
        <v xml:space="preserve"> </v>
      </c>
      <c r="W30" s="125" t="str">
        <f>IF(ข้อมูลนักเรียน!A24=""," ",เวลาเรียนเทอม2.1!AK30+เวลาเรียนเทอม2.2!AK30+เวลาเรียนเทอม2.3!AK30+เวลาเรียนเทอม2.4!AK30+เวลาเรียนเทอม2.5!AF30)</f>
        <v xml:space="preserve"> </v>
      </c>
      <c r="X30" s="125" t="str">
        <f>IF(ข้อมูลนักเรียน!A24=""," ",เวลาเรียนเทอม2.1!AJ30+เวลาเรียนเทอม2.2!AJ30+เวลาเรียนเทอม2.3!AJ30+เวลาเรียนเทอม2.4!AJ30+เวลาเรียนเทอม2.5!AE30)</f>
        <v xml:space="preserve"> </v>
      </c>
      <c r="Y30" s="102"/>
      <c r="Z30" s="102"/>
      <c r="AA30" s="102">
        <v>27</v>
      </c>
      <c r="AB30" s="102">
        <v>27</v>
      </c>
      <c r="AC30" s="102"/>
      <c r="AD30" s="102">
        <f t="shared" si="0"/>
        <v>0</v>
      </c>
      <c r="AE30" s="102">
        <f t="shared" si="1"/>
        <v>0</v>
      </c>
      <c r="AF30" s="102">
        <f t="shared" si="2"/>
        <v>0</v>
      </c>
      <c r="AG30" s="102">
        <f t="shared" si="3"/>
        <v>0</v>
      </c>
      <c r="AI30" s="97"/>
      <c r="AJ30" s="97"/>
      <c r="AK30" s="97"/>
    </row>
    <row r="31" spans="1:37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125" t="str">
        <f>IF(ข้อมูลนักเรียน!A25=""," ",เวลาเรียนเทอม2.1!AI31+เวลาเรียนเทอม2.2!AI31+เวลาเรียนเทอม2.3!AI31+เวลาเรียนเทอม2.4!AI31+เวลาเรียนเทอม2.5!AD31)</f>
        <v xml:space="preserve"> </v>
      </c>
      <c r="V31" s="125" t="str">
        <f>IF(ข้อมูลนักเรียน!A25=""," ",เวลาเรียนเทอม2.1!AL31+เวลาเรียนเทอม2.2!AL31+เวลาเรียนเทอม2.3!AL31+เวลาเรียนเทอม2.4!AL31+เวลาเรียนเทอม2.5!AG31)</f>
        <v xml:space="preserve"> </v>
      </c>
      <c r="W31" s="125" t="str">
        <f>IF(ข้อมูลนักเรียน!A25=""," ",เวลาเรียนเทอม2.1!AK31+เวลาเรียนเทอม2.2!AK31+เวลาเรียนเทอม2.3!AK31+เวลาเรียนเทอม2.4!AK31+เวลาเรียนเทอม2.5!AF31)</f>
        <v xml:space="preserve"> </v>
      </c>
      <c r="X31" s="125" t="str">
        <f>IF(ข้อมูลนักเรียน!A25=""," ",เวลาเรียนเทอม2.1!AJ31+เวลาเรียนเทอม2.2!AJ31+เวลาเรียนเทอม2.3!AJ31+เวลาเรียนเทอม2.4!AJ31+เวลาเรียนเทอม2.5!AE31)</f>
        <v xml:space="preserve"> </v>
      </c>
      <c r="Y31" s="102"/>
      <c r="Z31" s="102"/>
      <c r="AA31" s="102">
        <v>28</v>
      </c>
      <c r="AB31" s="102">
        <v>28</v>
      </c>
      <c r="AC31" s="102"/>
      <c r="AD31" s="102">
        <f t="shared" si="0"/>
        <v>0</v>
      </c>
      <c r="AE31" s="102">
        <f t="shared" si="1"/>
        <v>0</v>
      </c>
      <c r="AF31" s="102">
        <f t="shared" si="2"/>
        <v>0</v>
      </c>
      <c r="AG31" s="102">
        <f t="shared" si="3"/>
        <v>0</v>
      </c>
      <c r="AI31" s="97"/>
      <c r="AJ31" s="97"/>
      <c r="AK31" s="97"/>
    </row>
    <row r="32" spans="1:37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125" t="str">
        <f>IF(ข้อมูลนักเรียน!A26=""," ",เวลาเรียนเทอม2.1!AI32+เวลาเรียนเทอม2.2!AI32+เวลาเรียนเทอม2.3!AI32+เวลาเรียนเทอม2.4!AI32+เวลาเรียนเทอม2.5!AD32)</f>
        <v xml:space="preserve"> </v>
      </c>
      <c r="V32" s="125" t="str">
        <f>IF(ข้อมูลนักเรียน!A26=""," ",เวลาเรียนเทอม2.1!AL32+เวลาเรียนเทอม2.2!AL32+เวลาเรียนเทอม2.3!AL32+เวลาเรียนเทอม2.4!AL32+เวลาเรียนเทอม2.5!AG32)</f>
        <v xml:space="preserve"> </v>
      </c>
      <c r="W32" s="125" t="str">
        <f>IF(ข้อมูลนักเรียน!A26=""," ",เวลาเรียนเทอม2.1!AK32+เวลาเรียนเทอม2.2!AK32+เวลาเรียนเทอม2.3!AK32+เวลาเรียนเทอม2.4!AK32+เวลาเรียนเทอม2.5!AF32)</f>
        <v xml:space="preserve"> </v>
      </c>
      <c r="X32" s="125" t="str">
        <f>IF(ข้อมูลนักเรียน!A26=""," ",เวลาเรียนเทอม2.1!AJ32+เวลาเรียนเทอม2.2!AJ32+เวลาเรียนเทอม2.3!AJ32+เวลาเรียนเทอม2.4!AJ32+เวลาเรียนเทอม2.5!AE32)</f>
        <v xml:space="preserve"> </v>
      </c>
      <c r="Y32" s="102"/>
      <c r="Z32" s="102"/>
      <c r="AA32" s="102">
        <v>29</v>
      </c>
      <c r="AB32" s="102">
        <v>29</v>
      </c>
      <c r="AC32" s="102"/>
      <c r="AD32" s="102">
        <f t="shared" si="0"/>
        <v>0</v>
      </c>
      <c r="AE32" s="102">
        <f t="shared" si="1"/>
        <v>0</v>
      </c>
      <c r="AF32" s="102">
        <f t="shared" si="2"/>
        <v>0</v>
      </c>
      <c r="AG32" s="102">
        <f t="shared" si="3"/>
        <v>0</v>
      </c>
      <c r="AI32" s="97"/>
      <c r="AJ32" s="97"/>
      <c r="AK32" s="97"/>
    </row>
    <row r="33" spans="1:37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125" t="str">
        <f>IF(ข้อมูลนักเรียน!A27=""," ",เวลาเรียนเทอม2.1!AI33+เวลาเรียนเทอม2.2!AI33+เวลาเรียนเทอม2.3!AI33+เวลาเรียนเทอม2.4!AI33+เวลาเรียนเทอม2.5!AD33)</f>
        <v xml:space="preserve"> </v>
      </c>
      <c r="V33" s="125" t="str">
        <f>IF(ข้อมูลนักเรียน!A27=""," ",เวลาเรียนเทอม2.1!AL33+เวลาเรียนเทอม2.2!AL33+เวลาเรียนเทอม2.3!AL33+เวลาเรียนเทอม2.4!AL33+เวลาเรียนเทอม2.5!AG33)</f>
        <v xml:space="preserve"> </v>
      </c>
      <c r="W33" s="125" t="str">
        <f>IF(ข้อมูลนักเรียน!A27=""," ",เวลาเรียนเทอม2.1!AK33+เวลาเรียนเทอม2.2!AK33+เวลาเรียนเทอม2.3!AK33+เวลาเรียนเทอม2.4!AK33+เวลาเรียนเทอม2.5!AF33)</f>
        <v xml:space="preserve"> </v>
      </c>
      <c r="X33" s="125" t="str">
        <f>IF(ข้อมูลนักเรียน!A27=""," ",เวลาเรียนเทอม2.1!AJ33+เวลาเรียนเทอม2.2!AJ33+เวลาเรียนเทอม2.3!AJ33+เวลาเรียนเทอม2.4!AJ33+เวลาเรียนเทอม2.5!AE33)</f>
        <v xml:space="preserve"> </v>
      </c>
      <c r="Y33" s="102"/>
      <c r="Z33" s="102"/>
      <c r="AA33" s="102">
        <v>30</v>
      </c>
      <c r="AB33" s="102">
        <v>30</v>
      </c>
      <c r="AC33" s="102"/>
      <c r="AD33" s="102">
        <f t="shared" si="0"/>
        <v>0</v>
      </c>
      <c r="AE33" s="102">
        <f t="shared" si="1"/>
        <v>0</v>
      </c>
      <c r="AF33" s="102">
        <f t="shared" si="2"/>
        <v>0</v>
      </c>
      <c r="AG33" s="102">
        <f t="shared" si="3"/>
        <v>0</v>
      </c>
      <c r="AI33" s="97"/>
      <c r="AJ33" s="97"/>
      <c r="AK33" s="97"/>
    </row>
    <row r="34" spans="1:37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125" t="str">
        <f>IF(ข้อมูลนักเรียน!A28=""," ",เวลาเรียนเทอม2.1!AI34+เวลาเรียนเทอม2.2!AI34+เวลาเรียนเทอม2.3!AI34+เวลาเรียนเทอม2.4!AI34+เวลาเรียนเทอม2.5!AD34)</f>
        <v xml:space="preserve"> </v>
      </c>
      <c r="V34" s="125" t="str">
        <f>IF(ข้อมูลนักเรียน!A28=""," ",เวลาเรียนเทอม2.1!AL34+เวลาเรียนเทอม2.2!AL34+เวลาเรียนเทอม2.3!AL34+เวลาเรียนเทอม2.4!AL34+เวลาเรียนเทอม2.5!AG34)</f>
        <v xml:space="preserve"> </v>
      </c>
      <c r="W34" s="125" t="str">
        <f>IF(ข้อมูลนักเรียน!A28=""," ",เวลาเรียนเทอม2.1!AK34+เวลาเรียนเทอม2.2!AK34+เวลาเรียนเทอม2.3!AK34+เวลาเรียนเทอม2.4!AK34+เวลาเรียนเทอม2.5!AF34)</f>
        <v xml:space="preserve"> </v>
      </c>
      <c r="X34" s="125" t="str">
        <f>IF(ข้อมูลนักเรียน!A28=""," ",เวลาเรียนเทอม2.1!AJ34+เวลาเรียนเทอม2.2!AJ34+เวลาเรียนเทอม2.3!AJ34+เวลาเรียนเทอม2.4!AJ34+เวลาเรียนเทอม2.5!AE34)</f>
        <v xml:space="preserve"> </v>
      </c>
      <c r="Y34" s="102"/>
      <c r="Z34" s="102"/>
      <c r="AA34" s="102">
        <v>31</v>
      </c>
      <c r="AB34" s="102">
        <v>31</v>
      </c>
      <c r="AC34" s="102"/>
      <c r="AD34" s="102">
        <f t="shared" si="0"/>
        <v>0</v>
      </c>
      <c r="AE34" s="102">
        <f t="shared" si="1"/>
        <v>0</v>
      </c>
      <c r="AF34" s="102">
        <f t="shared" si="2"/>
        <v>0</v>
      </c>
      <c r="AG34" s="102">
        <f t="shared" si="3"/>
        <v>0</v>
      </c>
      <c r="AI34" s="97"/>
      <c r="AJ34" s="97"/>
      <c r="AK34" s="97"/>
    </row>
    <row r="35" spans="1:37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125" t="str">
        <f>IF(ข้อมูลนักเรียน!A29=""," ",เวลาเรียนเทอม2.1!AI35+เวลาเรียนเทอม2.2!AI35+เวลาเรียนเทอม2.3!AI35+เวลาเรียนเทอม2.4!AI35+เวลาเรียนเทอม2.5!AD35)</f>
        <v xml:space="preserve"> </v>
      </c>
      <c r="V35" s="125" t="str">
        <f>IF(ข้อมูลนักเรียน!A29=""," ",เวลาเรียนเทอม2.1!AL35+เวลาเรียนเทอม2.2!AL35+เวลาเรียนเทอม2.3!AL35+เวลาเรียนเทอม2.4!AL35+เวลาเรียนเทอม2.5!AG35)</f>
        <v xml:space="preserve"> </v>
      </c>
      <c r="W35" s="125" t="str">
        <f>IF(ข้อมูลนักเรียน!A29=""," ",เวลาเรียนเทอม2.1!AK35+เวลาเรียนเทอม2.2!AK35+เวลาเรียนเทอม2.3!AK35+เวลาเรียนเทอม2.4!AK35+เวลาเรียนเทอม2.5!AF35)</f>
        <v xml:space="preserve"> </v>
      </c>
      <c r="X35" s="125" t="str">
        <f>IF(ข้อมูลนักเรียน!A29=""," ",เวลาเรียนเทอม2.1!AJ35+เวลาเรียนเทอม2.2!AJ35+เวลาเรียนเทอม2.3!AJ35+เวลาเรียนเทอม2.4!AJ35+เวลาเรียนเทอม2.5!AE35)</f>
        <v xml:space="preserve"> </v>
      </c>
      <c r="Y35" s="102"/>
      <c r="Z35" s="102"/>
      <c r="AA35" s="102"/>
      <c r="AB35" s="102">
        <v>32</v>
      </c>
      <c r="AC35" s="102"/>
      <c r="AD35" s="102">
        <f t="shared" si="0"/>
        <v>0</v>
      </c>
      <c r="AE35" s="102">
        <f t="shared" si="1"/>
        <v>0</v>
      </c>
      <c r="AF35" s="102">
        <f t="shared" si="2"/>
        <v>0</v>
      </c>
      <c r="AG35" s="102">
        <f t="shared" si="3"/>
        <v>0</v>
      </c>
      <c r="AI35" s="97"/>
      <c r="AJ35" s="97"/>
      <c r="AK35" s="97"/>
    </row>
    <row r="36" spans="1:37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125" t="str">
        <f>IF(ข้อมูลนักเรียน!A30=""," ",เวลาเรียนเทอม2.1!AI36+เวลาเรียนเทอม2.2!AI36+เวลาเรียนเทอม2.3!AI36+เวลาเรียนเทอม2.4!AI36+เวลาเรียนเทอม2.5!AD36)</f>
        <v xml:space="preserve"> </v>
      </c>
      <c r="V36" s="125" t="str">
        <f>IF(ข้อมูลนักเรียน!A30=""," ",เวลาเรียนเทอม2.1!AL36+เวลาเรียนเทอม2.2!AL36+เวลาเรียนเทอม2.3!AL36+เวลาเรียนเทอม2.4!AL36+เวลาเรียนเทอม2.5!AG36)</f>
        <v xml:space="preserve"> </v>
      </c>
      <c r="W36" s="125" t="str">
        <f>IF(ข้อมูลนักเรียน!A30=""," ",เวลาเรียนเทอม2.1!AK36+เวลาเรียนเทอม2.2!AK36+เวลาเรียนเทอม2.3!AK36+เวลาเรียนเทอม2.4!AK36+เวลาเรียนเทอม2.5!AF36)</f>
        <v xml:space="preserve"> </v>
      </c>
      <c r="X36" s="125" t="str">
        <f>IF(ข้อมูลนักเรียน!A30=""," ",เวลาเรียนเทอม2.1!AJ36+เวลาเรียนเทอม2.2!AJ36+เวลาเรียนเทอม2.3!AJ36+เวลาเรียนเทอม2.4!AJ36+เวลาเรียนเทอม2.5!AE36)</f>
        <v xml:space="preserve"> </v>
      </c>
      <c r="Y36" s="102"/>
      <c r="Z36" s="102"/>
      <c r="AA36" s="102"/>
      <c r="AB36" s="102">
        <v>33</v>
      </c>
      <c r="AC36" s="102"/>
      <c r="AD36" s="102">
        <f t="shared" si="0"/>
        <v>0</v>
      </c>
      <c r="AE36" s="102">
        <f t="shared" si="1"/>
        <v>0</v>
      </c>
      <c r="AF36" s="102">
        <f t="shared" si="2"/>
        <v>0</v>
      </c>
      <c r="AG36" s="102">
        <f t="shared" si="3"/>
        <v>0</v>
      </c>
      <c r="AI36" s="97"/>
      <c r="AJ36" s="97"/>
      <c r="AK36" s="97"/>
    </row>
    <row r="37" spans="1:37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125" t="str">
        <f>IF(ข้อมูลนักเรียน!A31=""," ",เวลาเรียนเทอม2.1!AI37+เวลาเรียนเทอม2.2!AI37+เวลาเรียนเทอม2.3!AI37+เวลาเรียนเทอม2.4!AI37+เวลาเรียนเทอม2.5!AD37)</f>
        <v xml:space="preserve"> </v>
      </c>
      <c r="V37" s="125" t="str">
        <f>IF(ข้อมูลนักเรียน!A31=""," ",เวลาเรียนเทอม2.1!AL37+เวลาเรียนเทอม2.2!AL37+เวลาเรียนเทอม2.3!AL37+เวลาเรียนเทอม2.4!AL37+เวลาเรียนเทอม2.5!AG37)</f>
        <v xml:space="preserve"> </v>
      </c>
      <c r="W37" s="125" t="str">
        <f>IF(ข้อมูลนักเรียน!A31=""," ",เวลาเรียนเทอม2.1!AK37+เวลาเรียนเทอม2.2!AK37+เวลาเรียนเทอม2.3!AK37+เวลาเรียนเทอม2.4!AK37+เวลาเรียนเทอม2.5!AF37)</f>
        <v xml:space="preserve"> </v>
      </c>
      <c r="X37" s="125" t="str">
        <f>IF(ข้อมูลนักเรียน!A31=""," ",เวลาเรียนเทอม2.1!AJ37+เวลาเรียนเทอม2.2!AJ37+เวลาเรียนเทอม2.3!AJ37+เวลาเรียนเทอม2.4!AJ37+เวลาเรียนเทอม2.5!AE37)</f>
        <v xml:space="preserve"> </v>
      </c>
      <c r="Y37" s="102"/>
      <c r="Z37" s="102"/>
      <c r="AA37" s="102"/>
      <c r="AB37" s="102">
        <v>34</v>
      </c>
      <c r="AC37" s="102"/>
      <c r="AD37" s="102">
        <f t="shared" si="0"/>
        <v>0</v>
      </c>
      <c r="AE37" s="102">
        <f t="shared" si="1"/>
        <v>0</v>
      </c>
      <c r="AF37" s="102">
        <f t="shared" si="2"/>
        <v>0</v>
      </c>
      <c r="AG37" s="102">
        <f t="shared" si="3"/>
        <v>0</v>
      </c>
      <c r="AI37" s="97"/>
      <c r="AJ37" s="97"/>
      <c r="AK37" s="97"/>
    </row>
    <row r="38" spans="1:37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125" t="str">
        <f>IF(ข้อมูลนักเรียน!A32=""," ",เวลาเรียนเทอม2.1!AI38+เวลาเรียนเทอม2.2!AI38+เวลาเรียนเทอม2.3!AI38+เวลาเรียนเทอม2.4!AI38+เวลาเรียนเทอม2.5!AD38)</f>
        <v xml:space="preserve"> </v>
      </c>
      <c r="V38" s="125" t="str">
        <f>IF(ข้อมูลนักเรียน!A32=""," ",เวลาเรียนเทอม2.1!AL38+เวลาเรียนเทอม2.2!AL38+เวลาเรียนเทอม2.3!AL38+เวลาเรียนเทอม2.4!AL38+เวลาเรียนเทอม2.5!AG38)</f>
        <v xml:space="preserve"> </v>
      </c>
      <c r="W38" s="125" t="str">
        <f>IF(ข้อมูลนักเรียน!A32=""," ",เวลาเรียนเทอม2.1!AK38+เวลาเรียนเทอม2.2!AK38+เวลาเรียนเทอม2.3!AK38+เวลาเรียนเทอม2.4!AK38+เวลาเรียนเทอม2.5!AF38)</f>
        <v xml:space="preserve"> </v>
      </c>
      <c r="X38" s="125" t="str">
        <f>IF(ข้อมูลนักเรียน!A32=""," ",เวลาเรียนเทอม2.1!AJ38+เวลาเรียนเทอม2.2!AJ38+เวลาเรียนเทอม2.3!AJ38+เวลาเรียนเทอม2.4!AJ38+เวลาเรียนเทอม2.5!AE38)</f>
        <v xml:space="preserve"> </v>
      </c>
      <c r="Y38" s="102"/>
      <c r="Z38" s="102"/>
      <c r="AA38" s="102"/>
      <c r="AB38" s="102">
        <v>35</v>
      </c>
      <c r="AC38" s="102"/>
      <c r="AD38" s="102">
        <f t="shared" si="0"/>
        <v>0</v>
      </c>
      <c r="AE38" s="102">
        <f t="shared" si="1"/>
        <v>0</v>
      </c>
      <c r="AF38" s="102">
        <f t="shared" si="2"/>
        <v>0</v>
      </c>
      <c r="AG38" s="102">
        <f t="shared" si="3"/>
        <v>0</v>
      </c>
      <c r="AI38" s="97"/>
      <c r="AJ38" s="97"/>
      <c r="AK38" s="97"/>
    </row>
    <row r="39" spans="1:37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125" t="str">
        <f>IF(ข้อมูลนักเรียน!A33=""," ",เวลาเรียนเทอม2.1!AI39+เวลาเรียนเทอม2.2!AI39+เวลาเรียนเทอม2.3!AI39+เวลาเรียนเทอม2.4!AI39+เวลาเรียนเทอม2.5!AD39)</f>
        <v xml:space="preserve"> </v>
      </c>
      <c r="V39" s="125" t="str">
        <f>IF(ข้อมูลนักเรียน!A33=""," ",เวลาเรียนเทอม2.1!AL39+เวลาเรียนเทอม2.2!AL39+เวลาเรียนเทอม2.3!AL39+เวลาเรียนเทอม2.4!AL39+เวลาเรียนเทอม2.5!AG39)</f>
        <v xml:space="preserve"> </v>
      </c>
      <c r="W39" s="125" t="str">
        <f>IF(ข้อมูลนักเรียน!A33=""," ",เวลาเรียนเทอม2.1!AK39+เวลาเรียนเทอม2.2!AK39+เวลาเรียนเทอม2.3!AK39+เวลาเรียนเทอม2.4!AK39+เวลาเรียนเทอม2.5!AF39)</f>
        <v xml:space="preserve"> </v>
      </c>
      <c r="X39" s="125" t="str">
        <f>IF(ข้อมูลนักเรียน!A33=""," ",เวลาเรียนเทอม2.1!AJ39+เวลาเรียนเทอม2.2!AJ39+เวลาเรียนเทอม2.3!AJ39+เวลาเรียนเทอม2.4!AJ39+เวลาเรียนเทอม2.5!AE39)</f>
        <v xml:space="preserve"> </v>
      </c>
      <c r="Y39" s="102"/>
      <c r="Z39" s="102"/>
      <c r="AA39" s="102"/>
      <c r="AB39" s="102">
        <v>36</v>
      </c>
      <c r="AC39" s="102"/>
      <c r="AD39" s="102">
        <f t="shared" si="0"/>
        <v>0</v>
      </c>
      <c r="AE39" s="102">
        <f t="shared" si="1"/>
        <v>0</v>
      </c>
      <c r="AF39" s="102">
        <f t="shared" si="2"/>
        <v>0</v>
      </c>
      <c r="AG39" s="102">
        <f t="shared" si="3"/>
        <v>0</v>
      </c>
      <c r="AI39" s="97"/>
      <c r="AJ39" s="97"/>
      <c r="AK39" s="97"/>
    </row>
    <row r="40" spans="1:37" s="96" customFormat="1" ht="21" customHeigh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125" t="str">
        <f>IF(ข้อมูลนักเรียน!A34=""," ",เวลาเรียนเทอม2.1!AI40+เวลาเรียนเทอม2.2!AI40+เวลาเรียนเทอม2.3!AI40+เวลาเรียนเทอม2.4!AI40+เวลาเรียนเทอม2.5!AD40)</f>
        <v xml:space="preserve"> </v>
      </c>
      <c r="V40" s="125" t="str">
        <f>IF(ข้อมูลนักเรียน!A34=""," ",เวลาเรียนเทอม2.1!AL40+เวลาเรียนเทอม2.2!AL40+เวลาเรียนเทอม2.3!AL40+เวลาเรียนเทอม2.4!AL40+เวลาเรียนเทอม2.5!AG40)</f>
        <v xml:space="preserve"> </v>
      </c>
      <c r="W40" s="125" t="str">
        <f>IF(ข้อมูลนักเรียน!A34=""," ",เวลาเรียนเทอม2.1!AK40+เวลาเรียนเทอม2.2!AK40+เวลาเรียนเทอม2.3!AK40+เวลาเรียนเทอม2.4!AK40+เวลาเรียนเทอม2.5!AF40)</f>
        <v xml:space="preserve"> </v>
      </c>
      <c r="X40" s="125" t="str">
        <f>IF(ข้อมูลนักเรียน!A34=""," ",เวลาเรียนเทอม2.1!AJ40+เวลาเรียนเทอม2.2!AJ40+เวลาเรียนเทอม2.3!AJ40+เวลาเรียนเทอม2.4!AJ40+เวลาเรียนเทอม2.5!AE40)</f>
        <v xml:space="preserve"> </v>
      </c>
      <c r="Y40" s="102"/>
      <c r="Z40" s="102"/>
      <c r="AA40" s="102"/>
      <c r="AB40" s="102">
        <v>37</v>
      </c>
      <c r="AC40" s="102"/>
      <c r="AD40" s="102">
        <f t="shared" si="0"/>
        <v>0</v>
      </c>
      <c r="AE40" s="102">
        <f t="shared" si="1"/>
        <v>0</v>
      </c>
      <c r="AF40" s="102">
        <f t="shared" si="2"/>
        <v>0</v>
      </c>
      <c r="AG40" s="102">
        <f t="shared" si="3"/>
        <v>0</v>
      </c>
      <c r="AI40" s="97"/>
      <c r="AJ40" s="97"/>
      <c r="AK40" s="97"/>
    </row>
    <row r="41" spans="1:37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102"/>
      <c r="Z41" s="102"/>
      <c r="AA41" s="102"/>
      <c r="AB41" s="102">
        <v>38</v>
      </c>
      <c r="AC41" s="102"/>
      <c r="AD41" s="102"/>
      <c r="AE41" s="102"/>
      <c r="AF41" s="102"/>
      <c r="AG41" s="102"/>
      <c r="AI41" s="97"/>
      <c r="AJ41" s="97"/>
      <c r="AK41" s="97"/>
    </row>
    <row r="42" spans="1:37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102"/>
      <c r="Z42" s="102"/>
      <c r="AA42" s="102"/>
      <c r="AB42" s="102">
        <v>39</v>
      </c>
      <c r="AC42" s="102"/>
      <c r="AD42" s="102"/>
      <c r="AE42" s="102"/>
      <c r="AF42" s="102"/>
      <c r="AG42" s="102"/>
      <c r="AI42" s="97"/>
      <c r="AJ42" s="97"/>
      <c r="AK42" s="97"/>
    </row>
    <row r="43" spans="1:37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102"/>
      <c r="Z43" s="102"/>
      <c r="AA43" s="102"/>
      <c r="AB43" s="102">
        <v>40</v>
      </c>
      <c r="AC43" s="102"/>
      <c r="AD43" s="102"/>
      <c r="AE43" s="102"/>
      <c r="AF43" s="102"/>
      <c r="AG43" s="102"/>
      <c r="AI43" s="97"/>
      <c r="AJ43" s="97"/>
      <c r="AK43" s="97"/>
    </row>
    <row r="44" spans="1:37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102"/>
      <c r="Z44" s="102"/>
      <c r="AA44" s="102"/>
      <c r="AB44" s="102">
        <v>41</v>
      </c>
      <c r="AC44" s="102"/>
      <c r="AD44" s="102"/>
      <c r="AE44" s="102"/>
      <c r="AF44" s="102"/>
      <c r="AG44" s="102"/>
      <c r="AI44" s="97"/>
      <c r="AJ44" s="97"/>
      <c r="AK44" s="97"/>
    </row>
    <row r="45" spans="1:37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102"/>
      <c r="Z45" s="102"/>
      <c r="AA45" s="102"/>
      <c r="AB45" s="102">
        <v>42</v>
      </c>
      <c r="AC45" s="102"/>
      <c r="AD45" s="102"/>
      <c r="AE45" s="102"/>
      <c r="AF45" s="102"/>
      <c r="AG45" s="102"/>
      <c r="AI45" s="97"/>
      <c r="AJ45" s="97"/>
      <c r="AK45" s="97"/>
    </row>
    <row r="46" spans="1:37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102"/>
      <c r="Z46" s="102"/>
      <c r="AA46" s="102"/>
      <c r="AB46" s="102">
        <v>43</v>
      </c>
      <c r="AC46" s="102"/>
      <c r="AD46" s="102"/>
      <c r="AE46" s="102"/>
      <c r="AF46" s="102"/>
      <c r="AG46" s="102"/>
      <c r="AI46" s="97"/>
      <c r="AJ46" s="97"/>
      <c r="AK46" s="97"/>
    </row>
    <row r="47" spans="1:37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102"/>
      <c r="Z47" s="102"/>
      <c r="AA47" s="102"/>
      <c r="AB47" s="102">
        <v>44</v>
      </c>
      <c r="AC47" s="102"/>
      <c r="AD47" s="102"/>
      <c r="AE47" s="102"/>
      <c r="AF47" s="102"/>
      <c r="AG47" s="102"/>
      <c r="AI47" s="97"/>
      <c r="AJ47" s="97"/>
      <c r="AK47" s="97"/>
    </row>
    <row r="48" spans="1:37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102"/>
      <c r="Z48" s="102"/>
      <c r="AA48" s="102"/>
      <c r="AB48" s="102">
        <v>45</v>
      </c>
      <c r="AC48" s="102"/>
      <c r="AD48" s="102"/>
      <c r="AE48" s="102"/>
      <c r="AF48" s="102"/>
      <c r="AG48" s="102"/>
      <c r="AI48" s="97"/>
      <c r="AJ48" s="97"/>
      <c r="AK48" s="97"/>
    </row>
    <row r="49" spans="1:37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102"/>
      <c r="Z49" s="102"/>
      <c r="AA49" s="102"/>
      <c r="AB49" s="102">
        <v>46</v>
      </c>
      <c r="AC49" s="102"/>
      <c r="AD49" s="102"/>
      <c r="AE49" s="102"/>
      <c r="AF49" s="102"/>
      <c r="AG49" s="102"/>
      <c r="AI49" s="97"/>
      <c r="AJ49" s="97"/>
      <c r="AK49" s="97"/>
    </row>
    <row r="50" spans="1:37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102"/>
      <c r="Z50" s="102"/>
      <c r="AA50" s="102"/>
      <c r="AB50" s="102">
        <v>47</v>
      </c>
      <c r="AC50" s="102"/>
      <c r="AD50" s="102"/>
      <c r="AE50" s="102"/>
      <c r="AF50" s="102"/>
      <c r="AG50" s="102"/>
      <c r="AI50" s="97"/>
      <c r="AJ50" s="97"/>
      <c r="AK50" s="97"/>
    </row>
    <row r="51" spans="1:37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102"/>
      <c r="Z51" s="102"/>
      <c r="AA51" s="102"/>
      <c r="AB51" s="102">
        <v>48</v>
      </c>
      <c r="AC51" s="102"/>
      <c r="AD51" s="102"/>
      <c r="AE51" s="102"/>
      <c r="AF51" s="102"/>
      <c r="AG51" s="102"/>
      <c r="AI51" s="97"/>
      <c r="AJ51" s="97"/>
      <c r="AK51" s="97"/>
    </row>
    <row r="52" spans="1:37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102"/>
      <c r="Z52" s="102"/>
      <c r="AA52" s="102"/>
      <c r="AB52" s="102">
        <v>49</v>
      </c>
      <c r="AC52" s="102"/>
      <c r="AD52" s="102"/>
      <c r="AE52" s="102"/>
      <c r="AF52" s="102"/>
      <c r="AG52" s="102"/>
      <c r="AI52" s="97"/>
      <c r="AJ52" s="97"/>
      <c r="AK52" s="97"/>
    </row>
    <row r="53" spans="1:37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102"/>
      <c r="Z53" s="102"/>
      <c r="AA53" s="102"/>
      <c r="AB53" s="102">
        <v>50</v>
      </c>
      <c r="AC53" s="102"/>
      <c r="AD53" s="102"/>
      <c r="AE53" s="102"/>
      <c r="AF53" s="102"/>
      <c r="AG53" s="102"/>
      <c r="AI53" s="97"/>
      <c r="AJ53" s="97"/>
      <c r="AK53" s="97"/>
    </row>
    <row r="54" spans="1:37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102"/>
      <c r="Z54" s="102"/>
      <c r="AA54" s="102"/>
      <c r="AB54" s="102">
        <v>51</v>
      </c>
      <c r="AC54" s="102"/>
      <c r="AD54" s="102"/>
      <c r="AE54" s="102"/>
      <c r="AF54" s="102"/>
      <c r="AG54" s="102"/>
      <c r="AI54" s="97"/>
      <c r="AJ54" s="97"/>
      <c r="AK54" s="97"/>
    </row>
    <row r="55" spans="1:37" x14ac:dyDescent="0.7">
      <c r="AB55" s="100">
        <v>52</v>
      </c>
    </row>
    <row r="56" spans="1:37" x14ac:dyDescent="0.7">
      <c r="AB56" s="100">
        <v>53</v>
      </c>
    </row>
    <row r="57" spans="1:37" x14ac:dyDescent="0.7">
      <c r="AB57" s="100">
        <v>54</v>
      </c>
    </row>
    <row r="58" spans="1:37" x14ac:dyDescent="0.7">
      <c r="AB58" s="100">
        <v>55</v>
      </c>
    </row>
    <row r="59" spans="1:37" x14ac:dyDescent="0.7">
      <c r="AB59" s="100">
        <v>56</v>
      </c>
    </row>
    <row r="60" spans="1:37" x14ac:dyDescent="0.7">
      <c r="AB60" s="100">
        <v>57</v>
      </c>
    </row>
    <row r="61" spans="1:37" x14ac:dyDescent="0.7">
      <c r="AB61" s="100">
        <v>58</v>
      </c>
    </row>
    <row r="62" spans="1:37" x14ac:dyDescent="0.7">
      <c r="AB62" s="100">
        <v>59</v>
      </c>
    </row>
    <row r="63" spans="1:37" x14ac:dyDescent="0.7">
      <c r="AB63" s="100">
        <v>60</v>
      </c>
    </row>
    <row r="64" spans="1:37" x14ac:dyDescent="0.7">
      <c r="AB64" s="100">
        <v>61</v>
      </c>
    </row>
    <row r="65" spans="28:28" x14ac:dyDescent="0.7">
      <c r="AB65" s="100">
        <v>62</v>
      </c>
    </row>
    <row r="66" spans="28:28" x14ac:dyDescent="0.7">
      <c r="AB66" s="100">
        <v>63</v>
      </c>
    </row>
    <row r="67" spans="28:28" x14ac:dyDescent="0.7">
      <c r="AB67" s="100">
        <v>64</v>
      </c>
    </row>
    <row r="68" spans="28:28" x14ac:dyDescent="0.7">
      <c r="AB68" s="100">
        <v>65</v>
      </c>
    </row>
    <row r="69" spans="28:28" x14ac:dyDescent="0.7">
      <c r="AB69" s="100">
        <v>66</v>
      </c>
    </row>
    <row r="70" spans="28:28" x14ac:dyDescent="0.7">
      <c r="AB70" s="100">
        <v>67</v>
      </c>
    </row>
    <row r="71" spans="28:28" x14ac:dyDescent="0.7">
      <c r="AB71" s="100">
        <v>68</v>
      </c>
    </row>
    <row r="72" spans="28:28" x14ac:dyDescent="0.7">
      <c r="AB72" s="100">
        <v>69</v>
      </c>
    </row>
    <row r="73" spans="28:28" x14ac:dyDescent="0.7">
      <c r="AB73" s="100">
        <v>70</v>
      </c>
    </row>
    <row r="74" spans="28:28" x14ac:dyDescent="0.7">
      <c r="AB74" s="100">
        <v>71</v>
      </c>
    </row>
    <row r="75" spans="28:28" x14ac:dyDescent="0.7">
      <c r="AB75" s="100">
        <v>72</v>
      </c>
    </row>
    <row r="76" spans="28:28" x14ac:dyDescent="0.7">
      <c r="AB76" s="100">
        <v>73</v>
      </c>
    </row>
    <row r="77" spans="28:28" x14ac:dyDescent="0.7">
      <c r="AB77" s="100">
        <v>74</v>
      </c>
    </row>
    <row r="78" spans="28:28" x14ac:dyDescent="0.7">
      <c r="AB78" s="100">
        <v>75</v>
      </c>
    </row>
    <row r="79" spans="28:28" x14ac:dyDescent="0.7">
      <c r="AB79" s="100">
        <v>76</v>
      </c>
    </row>
    <row r="80" spans="28:28" x14ac:dyDescent="0.7">
      <c r="AB80" s="100">
        <v>77</v>
      </c>
    </row>
    <row r="81" spans="28:28" x14ac:dyDescent="0.7">
      <c r="AB81" s="100">
        <v>78</v>
      </c>
    </row>
    <row r="82" spans="28:28" x14ac:dyDescent="0.7">
      <c r="AB82" s="100">
        <v>79</v>
      </c>
    </row>
    <row r="83" spans="28:28" x14ac:dyDescent="0.7">
      <c r="AB83" s="100">
        <v>80</v>
      </c>
    </row>
    <row r="84" spans="28:28" x14ac:dyDescent="0.7">
      <c r="AB84" s="100">
        <v>81</v>
      </c>
    </row>
    <row r="85" spans="28:28" x14ac:dyDescent="0.7">
      <c r="AB85" s="100">
        <v>82</v>
      </c>
    </row>
    <row r="86" spans="28:28" x14ac:dyDescent="0.7">
      <c r="AB86" s="100">
        <v>83</v>
      </c>
    </row>
    <row r="87" spans="28:28" x14ac:dyDescent="0.7">
      <c r="AB87" s="100">
        <v>84</v>
      </c>
    </row>
    <row r="88" spans="28:28" x14ac:dyDescent="0.7">
      <c r="AB88" s="100">
        <v>85</v>
      </c>
    </row>
    <row r="89" spans="28:28" x14ac:dyDescent="0.7">
      <c r="AB89" s="100">
        <v>86</v>
      </c>
    </row>
    <row r="90" spans="28:28" x14ac:dyDescent="0.7">
      <c r="AB90" s="100">
        <v>87</v>
      </c>
    </row>
    <row r="91" spans="28:28" x14ac:dyDescent="0.7">
      <c r="AB91" s="100">
        <v>88</v>
      </c>
    </row>
    <row r="92" spans="28:28" x14ac:dyDescent="0.7">
      <c r="AB92" s="100">
        <v>89</v>
      </c>
    </row>
    <row r="93" spans="28:28" x14ac:dyDescent="0.7">
      <c r="AB93" s="100">
        <v>90</v>
      </c>
    </row>
    <row r="94" spans="28:28" x14ac:dyDescent="0.7">
      <c r="AB94" s="100">
        <v>91</v>
      </c>
    </row>
    <row r="95" spans="28:28" x14ac:dyDescent="0.7">
      <c r="AB95" s="100">
        <v>92</v>
      </c>
    </row>
    <row r="96" spans="28:28" x14ac:dyDescent="0.7">
      <c r="AB96" s="100">
        <v>93</v>
      </c>
    </row>
    <row r="97" spans="28:28" x14ac:dyDescent="0.7">
      <c r="AB97" s="100">
        <v>94</v>
      </c>
    </row>
    <row r="98" spans="28:28" x14ac:dyDescent="0.7">
      <c r="AB98" s="100">
        <v>95</v>
      </c>
    </row>
    <row r="99" spans="28:28" x14ac:dyDescent="0.7">
      <c r="AB99" s="100">
        <v>96</v>
      </c>
    </row>
    <row r="100" spans="28:28" x14ac:dyDescent="0.7">
      <c r="AB100" s="100">
        <v>97</v>
      </c>
    </row>
    <row r="101" spans="28:28" x14ac:dyDescent="0.7">
      <c r="AB101" s="100">
        <v>98</v>
      </c>
    </row>
    <row r="102" spans="28:28" x14ac:dyDescent="0.7">
      <c r="AB102" s="100">
        <v>99</v>
      </c>
    </row>
    <row r="103" spans="28:28" x14ac:dyDescent="0.7">
      <c r="AB103" s="100">
        <v>100</v>
      </c>
    </row>
    <row r="104" spans="28:28" x14ac:dyDescent="0.7">
      <c r="AB104" s="100">
        <v>101</v>
      </c>
    </row>
    <row r="105" spans="28:28" x14ac:dyDescent="0.7">
      <c r="AB105" s="100">
        <v>102</v>
      </c>
    </row>
    <row r="106" spans="28:28" x14ac:dyDescent="0.7">
      <c r="AB106" s="100">
        <v>103</v>
      </c>
    </row>
    <row r="107" spans="28:28" x14ac:dyDescent="0.7">
      <c r="AB107" s="100">
        <v>104</v>
      </c>
    </row>
    <row r="108" spans="28:28" x14ac:dyDescent="0.7">
      <c r="AB108" s="100">
        <v>105</v>
      </c>
    </row>
    <row r="109" spans="28:28" x14ac:dyDescent="0.7">
      <c r="AB109" s="100">
        <v>106</v>
      </c>
    </row>
    <row r="110" spans="28:28" x14ac:dyDescent="0.7">
      <c r="AB110" s="100">
        <v>107</v>
      </c>
    </row>
    <row r="111" spans="28:28" x14ac:dyDescent="0.7">
      <c r="AB111" s="100">
        <v>108</v>
      </c>
    </row>
    <row r="112" spans="28:28" x14ac:dyDescent="0.7">
      <c r="AB112" s="100">
        <v>109</v>
      </c>
    </row>
    <row r="113" spans="28:28" x14ac:dyDescent="0.7">
      <c r="AB113" s="100">
        <v>110</v>
      </c>
    </row>
    <row r="114" spans="28:28" x14ac:dyDescent="0.7">
      <c r="AB114" s="100">
        <v>111</v>
      </c>
    </row>
    <row r="115" spans="28:28" x14ac:dyDescent="0.7">
      <c r="AB115" s="100">
        <v>112</v>
      </c>
    </row>
    <row r="116" spans="28:28" x14ac:dyDescent="0.7">
      <c r="AB116" s="100">
        <v>113</v>
      </c>
    </row>
    <row r="117" spans="28:28" x14ac:dyDescent="0.7">
      <c r="AB117" s="100">
        <v>114</v>
      </c>
    </row>
    <row r="118" spans="28:28" x14ac:dyDescent="0.7">
      <c r="AB118" s="100">
        <v>115</v>
      </c>
    </row>
    <row r="119" spans="28:28" x14ac:dyDescent="0.7">
      <c r="AB119" s="100">
        <v>116</v>
      </c>
    </row>
    <row r="120" spans="28:28" x14ac:dyDescent="0.7">
      <c r="AB120" s="100">
        <v>117</v>
      </c>
    </row>
    <row r="121" spans="28:28" x14ac:dyDescent="0.7">
      <c r="AB121" s="100">
        <v>118</v>
      </c>
    </row>
    <row r="122" spans="28:28" x14ac:dyDescent="0.7">
      <c r="AB122" s="100">
        <v>119</v>
      </c>
    </row>
    <row r="123" spans="28:28" x14ac:dyDescent="0.7">
      <c r="AB123" s="100">
        <v>120</v>
      </c>
    </row>
    <row r="124" spans="28:28" x14ac:dyDescent="0.7">
      <c r="AB124" s="100">
        <v>121</v>
      </c>
    </row>
    <row r="125" spans="28:28" x14ac:dyDescent="0.7">
      <c r="AB125" s="100">
        <v>122</v>
      </c>
    </row>
    <row r="126" spans="28:28" x14ac:dyDescent="0.7">
      <c r="AB126" s="100">
        <v>123</v>
      </c>
    </row>
    <row r="127" spans="28:28" x14ac:dyDescent="0.7">
      <c r="AB127" s="100">
        <v>124</v>
      </c>
    </row>
    <row r="128" spans="28:28" x14ac:dyDescent="0.7">
      <c r="AB128" s="100">
        <v>125</v>
      </c>
    </row>
    <row r="129" spans="28:28" x14ac:dyDescent="0.7">
      <c r="AB129" s="100">
        <v>126</v>
      </c>
    </row>
    <row r="130" spans="28:28" x14ac:dyDescent="0.7">
      <c r="AB130" s="100">
        <v>127</v>
      </c>
    </row>
    <row r="131" spans="28:28" x14ac:dyDescent="0.7">
      <c r="AB131" s="100">
        <v>128</v>
      </c>
    </row>
    <row r="132" spans="28:28" x14ac:dyDescent="0.7">
      <c r="AB132" s="100">
        <v>129</v>
      </c>
    </row>
    <row r="133" spans="28:28" x14ac:dyDescent="0.7">
      <c r="AB133" s="100">
        <v>130</v>
      </c>
    </row>
    <row r="134" spans="28:28" x14ac:dyDescent="0.7">
      <c r="AB134" s="100">
        <v>131</v>
      </c>
    </row>
    <row r="135" spans="28:28" x14ac:dyDescent="0.7">
      <c r="AB135" s="100">
        <v>132</v>
      </c>
    </row>
    <row r="136" spans="28:28" x14ac:dyDescent="0.7">
      <c r="AB136" s="100">
        <v>133</v>
      </c>
    </row>
    <row r="137" spans="28:28" x14ac:dyDescent="0.7">
      <c r="AB137" s="100">
        <v>134</v>
      </c>
    </row>
    <row r="138" spans="28:28" x14ac:dyDescent="0.7">
      <c r="AB138" s="100">
        <v>135</v>
      </c>
    </row>
    <row r="139" spans="28:28" x14ac:dyDescent="0.7">
      <c r="AB139" s="100">
        <v>136</v>
      </c>
    </row>
    <row r="140" spans="28:28" x14ac:dyDescent="0.7">
      <c r="AB140" s="100">
        <v>137</v>
      </c>
    </row>
    <row r="141" spans="28:28" x14ac:dyDescent="0.7">
      <c r="AB141" s="100">
        <v>138</v>
      </c>
    </row>
    <row r="142" spans="28:28" x14ac:dyDescent="0.7">
      <c r="AB142" s="100">
        <v>139</v>
      </c>
    </row>
    <row r="143" spans="28:28" x14ac:dyDescent="0.7">
      <c r="AB143" s="100">
        <v>140</v>
      </c>
    </row>
    <row r="144" spans="28:28" x14ac:dyDescent="0.7">
      <c r="AB144" s="100">
        <v>141</v>
      </c>
    </row>
    <row r="145" spans="28:28" x14ac:dyDescent="0.7">
      <c r="AB145" s="100">
        <v>142</v>
      </c>
    </row>
    <row r="146" spans="28:28" x14ac:dyDescent="0.7">
      <c r="AB146" s="100">
        <v>143</v>
      </c>
    </row>
    <row r="147" spans="28:28" x14ac:dyDescent="0.7">
      <c r="AB147" s="100">
        <v>144</v>
      </c>
    </row>
    <row r="148" spans="28:28" x14ac:dyDescent="0.7">
      <c r="AB148" s="100">
        <v>145</v>
      </c>
    </row>
    <row r="149" spans="28:28" x14ac:dyDescent="0.7">
      <c r="AB149" s="100">
        <v>146</v>
      </c>
    </row>
    <row r="150" spans="28:28" x14ac:dyDescent="0.7">
      <c r="AB150" s="100">
        <v>147</v>
      </c>
    </row>
    <row r="151" spans="28:28" x14ac:dyDescent="0.7">
      <c r="AB151" s="100">
        <v>148</v>
      </c>
    </row>
    <row r="152" spans="28:28" x14ac:dyDescent="0.7">
      <c r="AB152" s="100">
        <v>149</v>
      </c>
    </row>
    <row r="153" spans="28:28" x14ac:dyDescent="0.7">
      <c r="AB153" s="100">
        <v>150</v>
      </c>
    </row>
    <row r="154" spans="28:28" x14ac:dyDescent="0.7">
      <c r="AB154" s="100">
        <v>151</v>
      </c>
    </row>
    <row r="155" spans="28:28" x14ac:dyDescent="0.7">
      <c r="AB155" s="100">
        <v>152</v>
      </c>
    </row>
    <row r="156" spans="28:28" x14ac:dyDescent="0.7">
      <c r="AB156" s="100">
        <v>153</v>
      </c>
    </row>
    <row r="157" spans="28:28" x14ac:dyDescent="0.7">
      <c r="AB157" s="100">
        <v>154</v>
      </c>
    </row>
    <row r="158" spans="28:28" x14ac:dyDescent="0.7">
      <c r="AB158" s="100">
        <v>155</v>
      </c>
    </row>
    <row r="159" spans="28:28" x14ac:dyDescent="0.7">
      <c r="AB159" s="100">
        <v>156</v>
      </c>
    </row>
    <row r="160" spans="28:28" x14ac:dyDescent="0.7">
      <c r="AB160" s="100">
        <v>157</v>
      </c>
    </row>
    <row r="161" spans="28:28" x14ac:dyDescent="0.7">
      <c r="AB161" s="100">
        <v>158</v>
      </c>
    </row>
    <row r="162" spans="28:28" x14ac:dyDescent="0.7">
      <c r="AB162" s="100">
        <v>159</v>
      </c>
    </row>
    <row r="163" spans="28:28" x14ac:dyDescent="0.7">
      <c r="AB163" s="100">
        <v>160</v>
      </c>
    </row>
    <row r="164" spans="28:28" x14ac:dyDescent="0.7">
      <c r="AB164" s="100">
        <v>161</v>
      </c>
    </row>
    <row r="165" spans="28:28" x14ac:dyDescent="0.7">
      <c r="AB165" s="100">
        <v>162</v>
      </c>
    </row>
    <row r="166" spans="28:28" x14ac:dyDescent="0.7">
      <c r="AB166" s="100">
        <v>163</v>
      </c>
    </row>
    <row r="167" spans="28:28" x14ac:dyDescent="0.7">
      <c r="AB167" s="100">
        <v>164</v>
      </c>
    </row>
    <row r="168" spans="28:28" x14ac:dyDescent="0.7">
      <c r="AB168" s="100">
        <v>165</v>
      </c>
    </row>
    <row r="169" spans="28:28" x14ac:dyDescent="0.7">
      <c r="AB169" s="100">
        <v>166</v>
      </c>
    </row>
    <row r="170" spans="28:28" x14ac:dyDescent="0.7">
      <c r="AB170" s="100">
        <v>167</v>
      </c>
    </row>
    <row r="171" spans="28:28" x14ac:dyDescent="0.7">
      <c r="AB171" s="100">
        <v>168</v>
      </c>
    </row>
    <row r="172" spans="28:28" x14ac:dyDescent="0.7">
      <c r="AB172" s="100">
        <v>169</v>
      </c>
    </row>
    <row r="173" spans="28:28" x14ac:dyDescent="0.7">
      <c r="AB173" s="100">
        <v>170</v>
      </c>
    </row>
    <row r="174" spans="28:28" x14ac:dyDescent="0.7">
      <c r="AB174" s="100">
        <v>171</v>
      </c>
    </row>
    <row r="175" spans="28:28" x14ac:dyDescent="0.7">
      <c r="AB175" s="100">
        <v>172</v>
      </c>
    </row>
    <row r="176" spans="28:28" x14ac:dyDescent="0.7">
      <c r="AB176" s="100">
        <v>173</v>
      </c>
    </row>
    <row r="177" spans="28:28" x14ac:dyDescent="0.7">
      <c r="AB177" s="100">
        <v>174</v>
      </c>
    </row>
    <row r="178" spans="28:28" x14ac:dyDescent="0.7">
      <c r="AB178" s="100">
        <v>175</v>
      </c>
    </row>
    <row r="179" spans="28:28" x14ac:dyDescent="0.7">
      <c r="AB179" s="100">
        <v>176</v>
      </c>
    </row>
    <row r="180" spans="28:28" x14ac:dyDescent="0.7">
      <c r="AB180" s="100">
        <v>177</v>
      </c>
    </row>
    <row r="181" spans="28:28" x14ac:dyDescent="0.7">
      <c r="AB181" s="100">
        <v>178</v>
      </c>
    </row>
    <row r="182" spans="28:28" x14ac:dyDescent="0.7">
      <c r="AB182" s="100">
        <v>179</v>
      </c>
    </row>
    <row r="183" spans="28:28" x14ac:dyDescent="0.7">
      <c r="AB183" s="100">
        <v>180</v>
      </c>
    </row>
    <row r="184" spans="28:28" x14ac:dyDescent="0.7">
      <c r="AB184" s="100">
        <v>181</v>
      </c>
    </row>
    <row r="185" spans="28:28" x14ac:dyDescent="0.7">
      <c r="AB185" s="100">
        <v>182</v>
      </c>
    </row>
    <row r="186" spans="28:28" x14ac:dyDescent="0.7">
      <c r="AB186" s="100">
        <v>183</v>
      </c>
    </row>
    <row r="187" spans="28:28" x14ac:dyDescent="0.7">
      <c r="AB187" s="100">
        <v>184</v>
      </c>
    </row>
    <row r="188" spans="28:28" x14ac:dyDescent="0.7">
      <c r="AB188" s="100">
        <v>185</v>
      </c>
    </row>
    <row r="189" spans="28:28" x14ac:dyDescent="0.7">
      <c r="AB189" s="100">
        <v>186</v>
      </c>
    </row>
    <row r="190" spans="28:28" x14ac:dyDescent="0.7">
      <c r="AB190" s="100">
        <v>187</v>
      </c>
    </row>
    <row r="191" spans="28:28" x14ac:dyDescent="0.7">
      <c r="AB191" s="100">
        <v>188</v>
      </c>
    </row>
    <row r="192" spans="28:28" x14ac:dyDescent="0.7">
      <c r="AB192" s="100">
        <v>189</v>
      </c>
    </row>
    <row r="193" spans="28:28" x14ac:dyDescent="0.7">
      <c r="AB193" s="100">
        <v>190</v>
      </c>
    </row>
    <row r="194" spans="28:28" x14ac:dyDescent="0.7">
      <c r="AB194" s="100">
        <v>191</v>
      </c>
    </row>
    <row r="195" spans="28:28" x14ac:dyDescent="0.7">
      <c r="AB195" s="100">
        <v>192</v>
      </c>
    </row>
    <row r="196" spans="28:28" x14ac:dyDescent="0.7">
      <c r="AB196" s="100">
        <v>193</v>
      </c>
    </row>
    <row r="197" spans="28:28" x14ac:dyDescent="0.7">
      <c r="AB197" s="100">
        <v>194</v>
      </c>
    </row>
    <row r="198" spans="28:28" x14ac:dyDescent="0.7">
      <c r="AB198" s="100">
        <v>195</v>
      </c>
    </row>
    <row r="199" spans="28:28" x14ac:dyDescent="0.7">
      <c r="AB199" s="100">
        <v>196</v>
      </c>
    </row>
    <row r="200" spans="28:28" x14ac:dyDescent="0.7">
      <c r="AB200" s="100">
        <v>197</v>
      </c>
    </row>
    <row r="201" spans="28:28" x14ac:dyDescent="0.7">
      <c r="AB201" s="100">
        <v>198</v>
      </c>
    </row>
    <row r="202" spans="28:28" x14ac:dyDescent="0.7">
      <c r="AB202" s="100">
        <v>199</v>
      </c>
    </row>
    <row r="203" spans="28:28" x14ac:dyDescent="0.7">
      <c r="AB203" s="100">
        <v>200</v>
      </c>
    </row>
    <row r="204" spans="28:28" x14ac:dyDescent="0.7">
      <c r="AB204" s="100">
        <v>201</v>
      </c>
    </row>
    <row r="205" spans="28:28" x14ac:dyDescent="0.7">
      <c r="AB205" s="100">
        <v>202</v>
      </c>
    </row>
    <row r="206" spans="28:28" x14ac:dyDescent="0.7">
      <c r="AB206" s="100">
        <v>203</v>
      </c>
    </row>
    <row r="207" spans="28:28" x14ac:dyDescent="0.7">
      <c r="AB207" s="100">
        <v>204</v>
      </c>
    </row>
    <row r="208" spans="28:28" x14ac:dyDescent="0.7">
      <c r="AB208" s="100">
        <v>205</v>
      </c>
    </row>
    <row r="209" spans="28:28" x14ac:dyDescent="0.7">
      <c r="AB209" s="100">
        <v>206</v>
      </c>
    </row>
    <row r="210" spans="28:28" x14ac:dyDescent="0.7">
      <c r="AB210" s="100">
        <v>207</v>
      </c>
    </row>
    <row r="211" spans="28:28" x14ac:dyDescent="0.7">
      <c r="AB211" s="100">
        <v>208</v>
      </c>
    </row>
    <row r="212" spans="28:28" x14ac:dyDescent="0.7">
      <c r="AB212" s="100">
        <v>209</v>
      </c>
    </row>
    <row r="213" spans="28:28" x14ac:dyDescent="0.7">
      <c r="AB213" s="100">
        <v>210</v>
      </c>
    </row>
    <row r="214" spans="28:28" x14ac:dyDescent="0.7">
      <c r="AB214" s="100">
        <v>211</v>
      </c>
    </row>
    <row r="215" spans="28:28" x14ac:dyDescent="0.7">
      <c r="AB215" s="100">
        <v>212</v>
      </c>
    </row>
    <row r="216" spans="28:28" x14ac:dyDescent="0.7">
      <c r="AB216" s="100">
        <v>213</v>
      </c>
    </row>
    <row r="217" spans="28:28" x14ac:dyDescent="0.7">
      <c r="AB217" s="100">
        <v>214</v>
      </c>
    </row>
    <row r="218" spans="28:28" x14ac:dyDescent="0.7">
      <c r="AB218" s="100">
        <v>215</v>
      </c>
    </row>
  </sheetData>
  <sheetProtection algorithmName="SHA-512" hashValue="+mQlshPvtmk1fUmbkn1rV58AiOsxp9eq/mJ4DYFDzocs1dOHxa9cPjLxBTVyqQmKR3noWVsVAFmjuSMAV+d8Sw==" saltValue="T9+BCK44+y1EQUIQFBYDsA==" spinCount="100000" sheet="1" objects="1" scenarios="1"/>
  <protectedRanges>
    <protectedRange sqref="G4:T40" name="ช่วง1"/>
  </protectedRanges>
  <mergeCells count="11">
    <mergeCell ref="W2:X2"/>
    <mergeCell ref="B2:E2"/>
    <mergeCell ref="A3:A7"/>
    <mergeCell ref="B3:B7"/>
    <mergeCell ref="C3:E7"/>
    <mergeCell ref="F3:X3"/>
    <mergeCell ref="U4:X5"/>
    <mergeCell ref="U6:U7"/>
    <mergeCell ref="V6:V7"/>
    <mergeCell ref="W6:W7"/>
    <mergeCell ref="X6:X7"/>
  </mergeCells>
  <dataValidations count="5">
    <dataValidation type="list" allowBlank="1" showInputMessage="1" showErrorMessage="1" sqref="G7:T7" xr:uid="{C7565594-D8C5-442F-81EF-FAB877C4BF1C}">
      <formula1>$AB$4:$AB$219</formula1>
    </dataValidation>
    <dataValidation type="list" allowBlank="1" showInputMessage="1" showErrorMessage="1" sqref="G8:T37" xr:uid="{3A440DED-3375-422B-BEA4-3B3026DC5FBE}">
      <formula1>$AC$4:$AC$8</formula1>
    </dataValidation>
    <dataValidation type="list" allowBlank="1" showInputMessage="1" showErrorMessage="1" sqref="G6:T6" xr:uid="{60A367BF-0C4E-4F09-B969-C3F864563233}">
      <formula1>$AA$4:$AA$34</formula1>
    </dataValidation>
    <dataValidation type="list" allowBlank="1" showInputMessage="1" showErrorMessage="1" sqref="G5:S5" xr:uid="{D83EDF9D-6955-48EA-AE66-E8D4D02C5912}">
      <formula1>$Z$4:$Z$10</formula1>
    </dataValidation>
    <dataValidation type="list" allowBlank="1" showInputMessage="1" showErrorMessage="1" sqref="G4:T4" xr:uid="{4111AD78-2E2B-40AC-A96A-36472EAAB1F5}">
      <formula1>$Y$4:$Y$15</formula1>
    </dataValidation>
  </dataValidations>
  <pageMargins left="0.64" right="0.12" top="0.44" bottom="0.26" header="0.3" footer="0.2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61ED78-E434-48B2-B50D-5079591933E2}">
  <sheetPr codeName="Sheet7">
    <tabColor theme="5" tint="0.39997558519241921"/>
  </sheetPr>
  <dimension ref="A1:S53"/>
  <sheetViews>
    <sheetView zoomScaleNormal="100" workbookViewId="0"/>
  </sheetViews>
  <sheetFormatPr defaultRowHeight="24.6" x14ac:dyDescent="0.7"/>
  <cols>
    <col min="1" max="1" width="4.5" style="99" customWidth="1"/>
    <col min="2" max="2" width="5.8984375" style="94" customWidth="1"/>
    <col min="3" max="3" width="4.09765625" style="94" customWidth="1"/>
    <col min="4" max="4" width="7.796875" style="94" customWidth="1"/>
    <col min="5" max="5" width="7.69921875" style="94" customWidth="1"/>
    <col min="6" max="13" width="3.69921875" style="94" customWidth="1"/>
    <col min="14" max="14" width="7.59765625" style="94" customWidth="1"/>
    <col min="15" max="15" width="6.796875" style="93" customWidth="1"/>
    <col min="16" max="17" width="5" style="93" customWidth="1"/>
    <col min="18" max="18" width="4.796875" style="93" customWidth="1"/>
    <col min="19" max="16384" width="8.796875" style="94"/>
  </cols>
  <sheetData>
    <row r="1" spans="1:18" x14ac:dyDescent="0.7">
      <c r="A1" s="83" t="s">
        <v>103</v>
      </c>
      <c r="B1" s="60"/>
      <c r="C1" s="60"/>
      <c r="D1" s="60"/>
      <c r="E1" s="60"/>
      <c r="F1" s="60"/>
      <c r="G1" s="60"/>
      <c r="H1" s="60"/>
      <c r="I1" s="85">
        <f>ข้อมูลพื้นฐาน!B8</f>
        <v>0</v>
      </c>
      <c r="J1" s="60"/>
      <c r="K1" s="60"/>
      <c r="L1" s="60"/>
      <c r="M1" s="60"/>
      <c r="N1" s="85"/>
      <c r="O1" s="68"/>
      <c r="P1" s="63" t="s">
        <v>200</v>
      </c>
      <c r="Q1" s="261">
        <f>ข้อมูลพื้นฐาน!B9</f>
        <v>0</v>
      </c>
      <c r="R1" s="261"/>
    </row>
    <row r="2" spans="1:18" x14ac:dyDescent="0.7">
      <c r="A2" s="84" t="s">
        <v>97</v>
      </c>
      <c r="B2" s="60">
        <f>ข้อมูลพื้นฐาน!B11</f>
        <v>0</v>
      </c>
      <c r="C2" s="60"/>
      <c r="D2" s="60"/>
      <c r="E2" s="60"/>
      <c r="F2" s="60"/>
      <c r="G2" s="60"/>
      <c r="H2" s="63" t="s">
        <v>138</v>
      </c>
      <c r="I2" s="60"/>
      <c r="J2" s="68">
        <f>ข้อมูลพื้นฐาน!B10</f>
        <v>0</v>
      </c>
      <c r="K2" s="60"/>
      <c r="L2" s="60"/>
      <c r="M2" s="60"/>
      <c r="N2" s="156" t="s">
        <v>199</v>
      </c>
      <c r="O2" s="68">
        <f>ข้อมูลพื้นฐาน!B13</f>
        <v>0</v>
      </c>
      <c r="P2" s="262" t="s">
        <v>192</v>
      </c>
      <c r="Q2" s="262"/>
      <c r="R2" s="68"/>
    </row>
    <row r="3" spans="1:18" ht="35.4" customHeight="1" x14ac:dyDescent="0.7">
      <c r="A3" s="264" t="s">
        <v>64</v>
      </c>
      <c r="B3" s="265" t="s">
        <v>72</v>
      </c>
      <c r="C3" s="264" t="s">
        <v>71</v>
      </c>
      <c r="D3" s="264"/>
      <c r="E3" s="264"/>
      <c r="F3" s="264" t="s">
        <v>108</v>
      </c>
      <c r="G3" s="264"/>
      <c r="H3" s="264"/>
      <c r="I3" s="264"/>
      <c r="J3" s="264"/>
      <c r="K3" s="264"/>
      <c r="L3" s="264"/>
      <c r="M3" s="264"/>
      <c r="N3" s="134" t="s">
        <v>104</v>
      </c>
      <c r="O3" s="266" t="s">
        <v>107</v>
      </c>
      <c r="P3" s="266" t="s">
        <v>195</v>
      </c>
      <c r="Q3" s="266"/>
      <c r="R3" s="266"/>
    </row>
    <row r="4" spans="1:18" ht="21" customHeight="1" x14ac:dyDescent="0.7">
      <c r="A4" s="264"/>
      <c r="B4" s="265"/>
      <c r="C4" s="264"/>
      <c r="D4" s="264"/>
      <c r="E4" s="264"/>
      <c r="F4" s="268" t="s">
        <v>193</v>
      </c>
      <c r="G4" s="268"/>
      <c r="H4" s="268"/>
      <c r="I4" s="268"/>
      <c r="J4" s="268" t="s">
        <v>194</v>
      </c>
      <c r="K4" s="268"/>
      <c r="L4" s="268"/>
      <c r="M4" s="268"/>
      <c r="N4" s="135">
        <f>ข้อมูลพื้นฐาน!B13</f>
        <v>0</v>
      </c>
      <c r="O4" s="266"/>
      <c r="P4" s="266"/>
      <c r="Q4" s="266"/>
      <c r="R4" s="266"/>
    </row>
    <row r="5" spans="1:18" ht="21" customHeight="1" x14ac:dyDescent="0.7">
      <c r="A5" s="264"/>
      <c r="B5" s="265"/>
      <c r="C5" s="264"/>
      <c r="D5" s="264"/>
      <c r="E5" s="264"/>
      <c r="F5" s="263" t="s">
        <v>106</v>
      </c>
      <c r="G5" s="263" t="s">
        <v>102</v>
      </c>
      <c r="H5" s="263" t="s">
        <v>101</v>
      </c>
      <c r="I5" s="263" t="s">
        <v>100</v>
      </c>
      <c r="J5" s="263" t="s">
        <v>106</v>
      </c>
      <c r="K5" s="263" t="s">
        <v>102</v>
      </c>
      <c r="L5" s="263" t="s">
        <v>101</v>
      </c>
      <c r="M5" s="263" t="s">
        <v>100</v>
      </c>
      <c r="N5" s="135" t="s">
        <v>105</v>
      </c>
      <c r="O5" s="266"/>
      <c r="P5" s="267" t="s">
        <v>102</v>
      </c>
      <c r="Q5" s="267" t="s">
        <v>101</v>
      </c>
      <c r="R5" s="267" t="s">
        <v>100</v>
      </c>
    </row>
    <row r="6" spans="1:18" ht="21" customHeight="1" x14ac:dyDescent="0.7">
      <c r="A6" s="264"/>
      <c r="B6" s="265"/>
      <c r="C6" s="264"/>
      <c r="D6" s="264"/>
      <c r="E6" s="264"/>
      <c r="F6" s="263"/>
      <c r="G6" s="263"/>
      <c r="H6" s="263"/>
      <c r="I6" s="263"/>
      <c r="J6" s="263"/>
      <c r="K6" s="263"/>
      <c r="L6" s="263"/>
      <c r="M6" s="263"/>
      <c r="N6" s="137" t="s">
        <v>106</v>
      </c>
      <c r="O6" s="266"/>
      <c r="P6" s="267"/>
      <c r="Q6" s="267"/>
      <c r="R6" s="267"/>
    </row>
    <row r="7" spans="1:18" s="96" customFormat="1" ht="18" customHeight="1" x14ac:dyDescent="0.25">
      <c r="A7" s="129">
        <f>ข้อมูลนักเรียน!A2</f>
        <v>1</v>
      </c>
      <c r="B7" s="130">
        <f>ข้อมูลนักเรียน!B2</f>
        <v>3922</v>
      </c>
      <c r="C7" s="131" t="str">
        <f>ข้อมูลนักเรียน!C2</f>
        <v>ด.ช.</v>
      </c>
      <c r="D7" s="132" t="str">
        <f>ข้อมูลนักเรียน!D2</f>
        <v>สุรชัย</v>
      </c>
      <c r="E7" s="132" t="str">
        <f>ข้อมูลนักเรียน!E2</f>
        <v>เมืองปาก</v>
      </c>
      <c r="F7" s="92">
        <f>เวลาเรียนเทอม1.5!U8</f>
        <v>0</v>
      </c>
      <c r="G7" s="92">
        <f>เวลาเรียนเทอม1.5!V8</f>
        <v>0</v>
      </c>
      <c r="H7" s="92">
        <f>เวลาเรียนเทอม1.5!W8</f>
        <v>0</v>
      </c>
      <c r="I7" s="92">
        <f>เวลาเรียนเทอม1.5!X8</f>
        <v>0</v>
      </c>
      <c r="J7" s="92">
        <f>เวลาเรียนเทอม2.5!U8</f>
        <v>0</v>
      </c>
      <c r="K7" s="92">
        <f>เวลาเรียนเทอม2.5!V8</f>
        <v>0</v>
      </c>
      <c r="L7" s="92">
        <f>เวลาเรียนเทอม2.5!W8</f>
        <v>0</v>
      </c>
      <c r="M7" s="92">
        <f>เวลาเรียนเทอม2.5!X8</f>
        <v>0</v>
      </c>
      <c r="N7" s="92">
        <f>IF(ข้อมูลนักเรียน!A2=""," ",F7+J7)</f>
        <v>0</v>
      </c>
      <c r="O7" s="154" t="e">
        <f>IF(ข้อมูลนักเรียน!A2=""," ",N7*100/$N$4)</f>
        <v>#DIV/0!</v>
      </c>
      <c r="P7" s="92">
        <f>IF(ข้อมูลนักเรียน!A2=""," ",G7+K7)</f>
        <v>0</v>
      </c>
      <c r="Q7" s="92">
        <f>IF(ข้อมูลนักเรียน!A2=""," ",H7+L7)</f>
        <v>0</v>
      </c>
      <c r="R7" s="92">
        <f>IF(ข้อมูลนักเรียน!A2=""," ",I7+M7)</f>
        <v>0</v>
      </c>
    </row>
    <row r="8" spans="1:18" s="96" customFormat="1" ht="18" customHeight="1" x14ac:dyDescent="0.25">
      <c r="A8" s="86">
        <f>ข้อมูลนักเรียน!A3</f>
        <v>2</v>
      </c>
      <c r="B8" s="87">
        <f>ข้อมูลนักเรียน!B3</f>
        <v>3923</v>
      </c>
      <c r="C8" s="88" t="str">
        <f>ข้อมูลนักเรียน!C3</f>
        <v>ด.ช.</v>
      </c>
      <c r="D8" s="89" t="str">
        <f>ข้อมูลนักเรียน!D3</f>
        <v>ชนาธิป</v>
      </c>
      <c r="E8" s="89" t="str">
        <f>ข้อมูลนักเรียน!E3</f>
        <v>คำมา</v>
      </c>
      <c r="F8" s="92">
        <f>เวลาเรียนเทอม1.5!U9</f>
        <v>0</v>
      </c>
      <c r="G8" s="92">
        <f>เวลาเรียนเทอม1.5!V9</f>
        <v>0</v>
      </c>
      <c r="H8" s="92">
        <f>เวลาเรียนเทอม1.5!W9</f>
        <v>0</v>
      </c>
      <c r="I8" s="92">
        <f>เวลาเรียนเทอม1.5!X9</f>
        <v>0</v>
      </c>
      <c r="J8" s="92">
        <f>เวลาเรียนเทอม2.5!U9</f>
        <v>0</v>
      </c>
      <c r="K8" s="92">
        <f>เวลาเรียนเทอม2.5!V9</f>
        <v>0</v>
      </c>
      <c r="L8" s="92">
        <f>เวลาเรียนเทอม2.5!W9</f>
        <v>0</v>
      </c>
      <c r="M8" s="92">
        <f>เวลาเรียนเทอม2.5!X9</f>
        <v>0</v>
      </c>
      <c r="N8" s="92">
        <f>IF(ข้อมูลนักเรียน!A3=""," ",F8+J8)</f>
        <v>0</v>
      </c>
      <c r="O8" s="154" t="e">
        <f>IF(ข้อมูลนักเรียน!A3=""," ",N8*100/$N$4)</f>
        <v>#DIV/0!</v>
      </c>
      <c r="P8" s="92">
        <f>IF(ข้อมูลนักเรียน!A3=""," ",G8+K8)</f>
        <v>0</v>
      </c>
      <c r="Q8" s="92">
        <f>IF(ข้อมูลนักเรียน!A3=""," ",H8+L8)</f>
        <v>0</v>
      </c>
      <c r="R8" s="92">
        <f>IF(ข้อมูลนักเรียน!A3=""," ",I8+M8)</f>
        <v>0</v>
      </c>
    </row>
    <row r="9" spans="1:18" s="96" customFormat="1" ht="18" customHeight="1" x14ac:dyDescent="0.25">
      <c r="A9" s="86">
        <f>ข้อมูลนักเรียน!A4</f>
        <v>3</v>
      </c>
      <c r="B9" s="87">
        <f>ข้อมูลนักเรียน!B4</f>
        <v>3924</v>
      </c>
      <c r="C9" s="88" t="str">
        <f>ข้อมูลนักเรียน!C4</f>
        <v>ด.ช.</v>
      </c>
      <c r="D9" s="89" t="str">
        <f>ข้อมูลนักเรียน!D4</f>
        <v>ปกรณ์</v>
      </c>
      <c r="E9" s="89" t="str">
        <f>ข้อมูลนักเรียน!E4</f>
        <v>ศรีบุญ</v>
      </c>
      <c r="F9" s="92">
        <f>เวลาเรียนเทอม1.5!U10</f>
        <v>0</v>
      </c>
      <c r="G9" s="92">
        <f>เวลาเรียนเทอม1.5!V10</f>
        <v>0</v>
      </c>
      <c r="H9" s="92">
        <f>เวลาเรียนเทอม1.5!W10</f>
        <v>0</v>
      </c>
      <c r="I9" s="92">
        <f>เวลาเรียนเทอม1.5!X10</f>
        <v>0</v>
      </c>
      <c r="J9" s="92">
        <f>เวลาเรียนเทอม2.5!U10</f>
        <v>0</v>
      </c>
      <c r="K9" s="92">
        <f>เวลาเรียนเทอม2.5!V10</f>
        <v>0</v>
      </c>
      <c r="L9" s="92">
        <f>เวลาเรียนเทอม2.5!W10</f>
        <v>0</v>
      </c>
      <c r="M9" s="92">
        <f>เวลาเรียนเทอม2.5!X10</f>
        <v>0</v>
      </c>
      <c r="N9" s="92">
        <f>IF(ข้อมูลนักเรียน!A4=""," ",F9+J9)</f>
        <v>0</v>
      </c>
      <c r="O9" s="154" t="e">
        <f>IF(ข้อมูลนักเรียน!A4=""," ",N9*100/$N$4)</f>
        <v>#DIV/0!</v>
      </c>
      <c r="P9" s="92">
        <f>IF(ข้อมูลนักเรียน!A4=""," ",G9+K9)</f>
        <v>0</v>
      </c>
      <c r="Q9" s="92">
        <f>IF(ข้อมูลนักเรียน!A4=""," ",H9+L9)</f>
        <v>0</v>
      </c>
      <c r="R9" s="92">
        <f>IF(ข้อมูลนักเรียน!A4=""," ",I9+M9)</f>
        <v>0</v>
      </c>
    </row>
    <row r="10" spans="1:18" s="96" customFormat="1" ht="18" customHeight="1" x14ac:dyDescent="0.25">
      <c r="A10" s="86">
        <f>ข้อมูลนักเรียน!A5</f>
        <v>4</v>
      </c>
      <c r="B10" s="87">
        <f>ข้อมูลนักเรียน!B5</f>
        <v>4045</v>
      </c>
      <c r="C10" s="88" t="str">
        <f>ข้อมูลนักเรียน!C5</f>
        <v>ด.ช.</v>
      </c>
      <c r="D10" s="89" t="str">
        <f>ข้อมูลนักเรียน!D5</f>
        <v>นาวิน</v>
      </c>
      <c r="E10" s="89" t="str">
        <f>ข้อมูลนักเรียน!E5</f>
        <v>มาเสือ</v>
      </c>
      <c r="F10" s="92">
        <f>เวลาเรียนเทอม1.5!U11</f>
        <v>0</v>
      </c>
      <c r="G10" s="92">
        <f>เวลาเรียนเทอม1.5!V11</f>
        <v>0</v>
      </c>
      <c r="H10" s="92">
        <f>เวลาเรียนเทอม1.5!W11</f>
        <v>0</v>
      </c>
      <c r="I10" s="92">
        <f>เวลาเรียนเทอม1.5!X11</f>
        <v>0</v>
      </c>
      <c r="J10" s="92">
        <f>เวลาเรียนเทอม2.5!U11</f>
        <v>0</v>
      </c>
      <c r="K10" s="92">
        <f>เวลาเรียนเทอม2.5!V11</f>
        <v>0</v>
      </c>
      <c r="L10" s="92">
        <f>เวลาเรียนเทอม2.5!W11</f>
        <v>0</v>
      </c>
      <c r="M10" s="92">
        <f>เวลาเรียนเทอม2.5!X11</f>
        <v>0</v>
      </c>
      <c r="N10" s="92">
        <f>IF(ข้อมูลนักเรียน!A5=""," ",F10+J10)</f>
        <v>0</v>
      </c>
      <c r="O10" s="154" t="e">
        <f>IF(ข้อมูลนักเรียน!A5=""," ",N10*100/$N$4)</f>
        <v>#DIV/0!</v>
      </c>
      <c r="P10" s="92">
        <f>IF(ข้อมูลนักเรียน!A5=""," ",G10+K10)</f>
        <v>0</v>
      </c>
      <c r="Q10" s="92">
        <f>IF(ข้อมูลนักเรียน!A5=""," ",H10+L10)</f>
        <v>0</v>
      </c>
      <c r="R10" s="92">
        <f>IF(ข้อมูลนักเรียน!A5=""," ",I10+M10)</f>
        <v>0</v>
      </c>
    </row>
    <row r="11" spans="1:18" s="96" customFormat="1" ht="18" customHeight="1" x14ac:dyDescent="0.25">
      <c r="A11" s="86">
        <f>ข้อมูลนักเรียน!A6</f>
        <v>5</v>
      </c>
      <c r="B11" s="87">
        <f>ข้อมูลนักเรียน!B6</f>
        <v>4047</v>
      </c>
      <c r="C11" s="88" t="str">
        <f>ข้อมูลนักเรียน!C6</f>
        <v>ด.ช.</v>
      </c>
      <c r="D11" s="89" t="str">
        <f>ข้อมูลนักเรียน!D6</f>
        <v>กุลชาติ</v>
      </c>
      <c r="E11" s="89" t="str">
        <f>ข้อมูลนักเรียน!E6</f>
        <v>พรมตา</v>
      </c>
      <c r="F11" s="92">
        <f>เวลาเรียนเทอม1.5!U12</f>
        <v>0</v>
      </c>
      <c r="G11" s="92">
        <f>เวลาเรียนเทอม1.5!V12</f>
        <v>0</v>
      </c>
      <c r="H11" s="92">
        <f>เวลาเรียนเทอม1.5!W12</f>
        <v>0</v>
      </c>
      <c r="I11" s="92">
        <f>เวลาเรียนเทอม1.5!X12</f>
        <v>0</v>
      </c>
      <c r="J11" s="92">
        <f>เวลาเรียนเทอม2.5!U12</f>
        <v>0</v>
      </c>
      <c r="K11" s="92">
        <f>เวลาเรียนเทอม2.5!V12</f>
        <v>0</v>
      </c>
      <c r="L11" s="92">
        <f>เวลาเรียนเทอม2.5!W12</f>
        <v>0</v>
      </c>
      <c r="M11" s="92">
        <f>เวลาเรียนเทอม2.5!X12</f>
        <v>0</v>
      </c>
      <c r="N11" s="92">
        <f>IF(ข้อมูลนักเรียน!A6=""," ",F11+J11)</f>
        <v>0</v>
      </c>
      <c r="O11" s="154" t="e">
        <f>IF(ข้อมูลนักเรียน!A6=""," ",N11*100/$N$4)</f>
        <v>#DIV/0!</v>
      </c>
      <c r="P11" s="92">
        <f>IF(ข้อมูลนักเรียน!A6=""," ",G11+K11)</f>
        <v>0</v>
      </c>
      <c r="Q11" s="92">
        <f>IF(ข้อมูลนักเรียน!A6=""," ",H11+L11)</f>
        <v>0</v>
      </c>
      <c r="R11" s="92">
        <f>IF(ข้อมูลนักเรียน!A6=""," ",I11+M11)</f>
        <v>0</v>
      </c>
    </row>
    <row r="12" spans="1:18" s="96" customFormat="1" ht="18" customHeight="1" x14ac:dyDescent="0.25">
      <c r="A12" s="86">
        <f>ข้อมูลนักเรียน!A7</f>
        <v>6</v>
      </c>
      <c r="B12" s="87">
        <f>ข้อมูลนักเรียน!B7</f>
        <v>4052</v>
      </c>
      <c r="C12" s="88" t="str">
        <f>ข้อมูลนักเรียน!C7</f>
        <v>ด.ช.</v>
      </c>
      <c r="D12" s="89" t="str">
        <f>ข้อมูลนักเรียน!D7</f>
        <v>เอกวัส</v>
      </c>
      <c r="E12" s="89" t="str">
        <f>ข้อมูลนักเรียน!E7</f>
        <v>แพรทอง</v>
      </c>
      <c r="F12" s="92">
        <f>เวลาเรียนเทอม1.5!U13</f>
        <v>0</v>
      </c>
      <c r="G12" s="92">
        <f>เวลาเรียนเทอม1.5!V13</f>
        <v>0</v>
      </c>
      <c r="H12" s="92">
        <f>เวลาเรียนเทอม1.5!W13</f>
        <v>0</v>
      </c>
      <c r="I12" s="92">
        <f>เวลาเรียนเทอม1.5!X13</f>
        <v>0</v>
      </c>
      <c r="J12" s="92">
        <f>เวลาเรียนเทอม2.5!U13</f>
        <v>0</v>
      </c>
      <c r="K12" s="92">
        <f>เวลาเรียนเทอม2.5!V13</f>
        <v>0</v>
      </c>
      <c r="L12" s="92">
        <f>เวลาเรียนเทอม2.5!W13</f>
        <v>0</v>
      </c>
      <c r="M12" s="92">
        <f>เวลาเรียนเทอม2.5!X13</f>
        <v>0</v>
      </c>
      <c r="N12" s="92">
        <f>IF(ข้อมูลนักเรียน!A7=""," ",F12+J12)</f>
        <v>0</v>
      </c>
      <c r="O12" s="154" t="e">
        <f>IF(ข้อมูลนักเรียน!A7=""," ",N12*100/$N$4)</f>
        <v>#DIV/0!</v>
      </c>
      <c r="P12" s="92">
        <f>IF(ข้อมูลนักเรียน!A7=""," ",G12+K12)</f>
        <v>0</v>
      </c>
      <c r="Q12" s="92">
        <f>IF(ข้อมูลนักเรียน!A7=""," ",H12+L12)</f>
        <v>0</v>
      </c>
      <c r="R12" s="92">
        <f>IF(ข้อมูลนักเรียน!A7=""," ",I12+M12)</f>
        <v>0</v>
      </c>
    </row>
    <row r="13" spans="1:18" s="96" customFormat="1" ht="18" customHeight="1" x14ac:dyDescent="0.25">
      <c r="A13" s="86">
        <f>ข้อมูลนักเรียน!A8</f>
        <v>7</v>
      </c>
      <c r="B13" s="87">
        <f>ข้อมูลนักเรียน!B8</f>
        <v>4129</v>
      </c>
      <c r="C13" s="88" t="str">
        <f>ข้อมูลนักเรียน!C8</f>
        <v>ด.ช.</v>
      </c>
      <c r="D13" s="89" t="str">
        <f>ข้อมูลนักเรียน!D8</f>
        <v>ภูวเดช</v>
      </c>
      <c r="E13" s="89" t="str">
        <f>ข้อมูลนักเรียน!E8</f>
        <v>แก้วประดับ</v>
      </c>
      <c r="F13" s="92">
        <f>เวลาเรียนเทอม1.5!U14</f>
        <v>0</v>
      </c>
      <c r="G13" s="92">
        <f>เวลาเรียนเทอม1.5!V14</f>
        <v>0</v>
      </c>
      <c r="H13" s="92">
        <f>เวลาเรียนเทอม1.5!W14</f>
        <v>0</v>
      </c>
      <c r="I13" s="92">
        <f>เวลาเรียนเทอม1.5!X14</f>
        <v>0</v>
      </c>
      <c r="J13" s="92">
        <f>เวลาเรียนเทอม2.5!U14</f>
        <v>0</v>
      </c>
      <c r="K13" s="92">
        <f>เวลาเรียนเทอม2.5!V14</f>
        <v>0</v>
      </c>
      <c r="L13" s="92">
        <f>เวลาเรียนเทอม2.5!W14</f>
        <v>0</v>
      </c>
      <c r="M13" s="92">
        <f>เวลาเรียนเทอม2.5!X14</f>
        <v>0</v>
      </c>
      <c r="N13" s="92">
        <f>IF(ข้อมูลนักเรียน!A8=""," ",F13+J13)</f>
        <v>0</v>
      </c>
      <c r="O13" s="154" t="e">
        <f>IF(ข้อมูลนักเรียน!A8=""," ",N13*100/$N$4)</f>
        <v>#DIV/0!</v>
      </c>
      <c r="P13" s="92">
        <f>IF(ข้อมูลนักเรียน!A8=""," ",G13+K13)</f>
        <v>0</v>
      </c>
      <c r="Q13" s="92">
        <f>IF(ข้อมูลนักเรียน!A8=""," ",H13+L13)</f>
        <v>0</v>
      </c>
      <c r="R13" s="92">
        <f>IF(ข้อมูลนักเรียน!A8=""," ",I13+M13)</f>
        <v>0</v>
      </c>
    </row>
    <row r="14" spans="1:18" s="96" customFormat="1" ht="18" customHeight="1" x14ac:dyDescent="0.25">
      <c r="A14" s="86">
        <f>ข้อมูลนักเรียน!A9</f>
        <v>8</v>
      </c>
      <c r="B14" s="87">
        <f>ข้อมูลนักเรียน!B9</f>
        <v>3959</v>
      </c>
      <c r="C14" s="88" t="str">
        <f>ข้อมูลนักเรียน!C9</f>
        <v>ด.ญ.</v>
      </c>
      <c r="D14" s="89" t="str">
        <f>ข้อมูลนักเรียน!D9</f>
        <v>ปาริชาติ</v>
      </c>
      <c r="E14" s="89" t="str">
        <f>ข้อมูลนักเรียน!E9</f>
        <v>แก้วใส</v>
      </c>
      <c r="F14" s="92">
        <f>เวลาเรียนเทอม1.5!U15</f>
        <v>0</v>
      </c>
      <c r="G14" s="92">
        <f>เวลาเรียนเทอม1.5!V15</f>
        <v>0</v>
      </c>
      <c r="H14" s="92">
        <f>เวลาเรียนเทอม1.5!W15</f>
        <v>0</v>
      </c>
      <c r="I14" s="92">
        <f>เวลาเรียนเทอม1.5!X15</f>
        <v>0</v>
      </c>
      <c r="J14" s="92">
        <f>เวลาเรียนเทอม2.5!U15</f>
        <v>0</v>
      </c>
      <c r="K14" s="92">
        <f>เวลาเรียนเทอม2.5!V15</f>
        <v>0</v>
      </c>
      <c r="L14" s="92">
        <f>เวลาเรียนเทอม2.5!W15</f>
        <v>0</v>
      </c>
      <c r="M14" s="92">
        <f>เวลาเรียนเทอม2.5!X15</f>
        <v>0</v>
      </c>
      <c r="N14" s="92">
        <f>IF(ข้อมูลนักเรียน!A9=""," ",F14+J14)</f>
        <v>0</v>
      </c>
      <c r="O14" s="154" t="e">
        <f>IF(ข้อมูลนักเรียน!A9=""," ",N14*100/$N$4)</f>
        <v>#DIV/0!</v>
      </c>
      <c r="P14" s="92">
        <f>IF(ข้อมูลนักเรียน!A9=""," ",G14+K14)</f>
        <v>0</v>
      </c>
      <c r="Q14" s="92">
        <f>IF(ข้อมูลนักเรียน!A9=""," ",H14+L14)</f>
        <v>0</v>
      </c>
      <c r="R14" s="92">
        <f>IF(ข้อมูลนักเรียน!A9=""," ",I14+M14)</f>
        <v>0</v>
      </c>
    </row>
    <row r="15" spans="1:18" s="96" customFormat="1" ht="18" customHeight="1" x14ac:dyDescent="0.25">
      <c r="A15" s="86">
        <f>ข้อมูลนักเรียน!A10</f>
        <v>0</v>
      </c>
      <c r="B15" s="87">
        <f>ข้อมูลนักเรียน!B10</f>
        <v>0</v>
      </c>
      <c r="C15" s="88">
        <f>ข้อมูลนักเรียน!C10</f>
        <v>0</v>
      </c>
      <c r="D15" s="89">
        <f>ข้อมูลนักเรียน!D10</f>
        <v>0</v>
      </c>
      <c r="E15" s="89">
        <f>ข้อมูลนักเรียน!E10</f>
        <v>0</v>
      </c>
      <c r="F15" s="92" t="str">
        <f>เวลาเรียนเทอม1.5!U16</f>
        <v xml:space="preserve"> </v>
      </c>
      <c r="G15" s="92" t="str">
        <f>เวลาเรียนเทอม1.5!V16</f>
        <v xml:space="preserve"> </v>
      </c>
      <c r="H15" s="92" t="str">
        <f>เวลาเรียนเทอม1.5!W16</f>
        <v xml:space="preserve"> </v>
      </c>
      <c r="I15" s="92" t="str">
        <f>เวลาเรียนเทอม1.5!X16</f>
        <v xml:space="preserve"> </v>
      </c>
      <c r="J15" s="92" t="str">
        <f>เวลาเรียนเทอม2.5!U16</f>
        <v xml:space="preserve"> </v>
      </c>
      <c r="K15" s="92" t="str">
        <f>เวลาเรียนเทอม2.5!V16</f>
        <v xml:space="preserve"> </v>
      </c>
      <c r="L15" s="92" t="str">
        <f>เวลาเรียนเทอม2.5!W16</f>
        <v xml:space="preserve"> </v>
      </c>
      <c r="M15" s="92" t="str">
        <f>เวลาเรียนเทอม2.5!X16</f>
        <v xml:space="preserve"> </v>
      </c>
      <c r="N15" s="92" t="str">
        <f>IF(ข้อมูลนักเรียน!A10=""," ",F15+J15)</f>
        <v xml:space="preserve"> </v>
      </c>
      <c r="O15" s="154" t="str">
        <f>IF(ข้อมูลนักเรียน!A10=""," ",N15*100/$N$4)</f>
        <v xml:space="preserve"> </v>
      </c>
      <c r="P15" s="92" t="str">
        <f>IF(ข้อมูลนักเรียน!A10=""," ",G15+K15)</f>
        <v xml:space="preserve"> </v>
      </c>
      <c r="Q15" s="92" t="str">
        <f>IF(ข้อมูลนักเรียน!A10=""," ",H15+L15)</f>
        <v xml:space="preserve"> </v>
      </c>
      <c r="R15" s="92" t="str">
        <f>IF(ข้อมูลนักเรียน!A10=""," ",I15+M15)</f>
        <v xml:space="preserve"> </v>
      </c>
    </row>
    <row r="16" spans="1:18" s="96" customFormat="1" ht="18" customHeight="1" x14ac:dyDescent="0.25">
      <c r="A16" s="86">
        <f>ข้อมูลนักเรียน!A11</f>
        <v>0</v>
      </c>
      <c r="B16" s="87">
        <f>ข้อมูลนักเรียน!B11</f>
        <v>0</v>
      </c>
      <c r="C16" s="88">
        <f>ข้อมูลนักเรียน!C11</f>
        <v>0</v>
      </c>
      <c r="D16" s="89">
        <f>ข้อมูลนักเรียน!D11</f>
        <v>0</v>
      </c>
      <c r="E16" s="89">
        <f>ข้อมูลนักเรียน!E11</f>
        <v>0</v>
      </c>
      <c r="F16" s="92" t="str">
        <f>เวลาเรียนเทอม1.5!U17</f>
        <v xml:space="preserve"> </v>
      </c>
      <c r="G16" s="92" t="str">
        <f>เวลาเรียนเทอม1.5!V17</f>
        <v xml:space="preserve"> </v>
      </c>
      <c r="H16" s="92" t="str">
        <f>เวลาเรียนเทอม1.5!W17</f>
        <v xml:space="preserve"> </v>
      </c>
      <c r="I16" s="92" t="str">
        <f>เวลาเรียนเทอม1.5!X17</f>
        <v xml:space="preserve"> </v>
      </c>
      <c r="J16" s="92" t="str">
        <f>เวลาเรียนเทอม2.5!U17</f>
        <v xml:space="preserve"> </v>
      </c>
      <c r="K16" s="92" t="str">
        <f>เวลาเรียนเทอม2.5!V17</f>
        <v xml:space="preserve"> </v>
      </c>
      <c r="L16" s="92" t="str">
        <f>เวลาเรียนเทอม2.5!W17</f>
        <v xml:space="preserve"> </v>
      </c>
      <c r="M16" s="92" t="str">
        <f>เวลาเรียนเทอม2.5!X17</f>
        <v xml:space="preserve"> </v>
      </c>
      <c r="N16" s="92" t="str">
        <f>IF(ข้อมูลนักเรียน!A11=""," ",F16+J16)</f>
        <v xml:space="preserve"> </v>
      </c>
      <c r="O16" s="154" t="str">
        <f>IF(ข้อมูลนักเรียน!A11=""," ",N16*100/$N$4)</f>
        <v xml:space="preserve"> </v>
      </c>
      <c r="P16" s="92" t="str">
        <f>IF(ข้อมูลนักเรียน!A11=""," ",G16+K16)</f>
        <v xml:space="preserve"> </v>
      </c>
      <c r="Q16" s="92" t="str">
        <f>IF(ข้อมูลนักเรียน!A11=""," ",H16+L16)</f>
        <v xml:space="preserve"> </v>
      </c>
      <c r="R16" s="92" t="str">
        <f>IF(ข้อมูลนักเรียน!A11=""," ",I16+M16)</f>
        <v xml:space="preserve"> </v>
      </c>
    </row>
    <row r="17" spans="1:18" s="96" customFormat="1" ht="18" customHeight="1" x14ac:dyDescent="0.25">
      <c r="A17" s="86">
        <f>ข้อมูลนักเรียน!A12</f>
        <v>0</v>
      </c>
      <c r="B17" s="87">
        <f>ข้อมูลนักเรียน!B12</f>
        <v>0</v>
      </c>
      <c r="C17" s="88">
        <f>ข้อมูลนักเรียน!C12</f>
        <v>0</v>
      </c>
      <c r="D17" s="89">
        <f>ข้อมูลนักเรียน!D12</f>
        <v>0</v>
      </c>
      <c r="E17" s="89">
        <f>ข้อมูลนักเรียน!E12</f>
        <v>0</v>
      </c>
      <c r="F17" s="92" t="str">
        <f>เวลาเรียนเทอม1.5!U18</f>
        <v xml:space="preserve"> </v>
      </c>
      <c r="G17" s="92" t="str">
        <f>เวลาเรียนเทอม1.5!V18</f>
        <v xml:space="preserve"> </v>
      </c>
      <c r="H17" s="92" t="str">
        <f>เวลาเรียนเทอม1.5!W18</f>
        <v xml:space="preserve"> </v>
      </c>
      <c r="I17" s="92" t="str">
        <f>เวลาเรียนเทอม1.5!X18</f>
        <v xml:space="preserve"> </v>
      </c>
      <c r="J17" s="92" t="str">
        <f>เวลาเรียนเทอม2.5!U18</f>
        <v xml:space="preserve"> </v>
      </c>
      <c r="K17" s="92" t="str">
        <f>เวลาเรียนเทอม2.5!V18</f>
        <v xml:space="preserve"> </v>
      </c>
      <c r="L17" s="92" t="str">
        <f>เวลาเรียนเทอม2.5!W18</f>
        <v xml:space="preserve"> </v>
      </c>
      <c r="M17" s="92" t="str">
        <f>เวลาเรียนเทอม2.5!X18</f>
        <v xml:space="preserve"> </v>
      </c>
      <c r="N17" s="92" t="str">
        <f>IF(ข้อมูลนักเรียน!A12=""," ",F17+J17)</f>
        <v xml:space="preserve"> </v>
      </c>
      <c r="O17" s="154" t="str">
        <f>IF(ข้อมูลนักเรียน!A12=""," ",N17*100/$N$4)</f>
        <v xml:space="preserve"> </v>
      </c>
      <c r="P17" s="92" t="str">
        <f>IF(ข้อมูลนักเรียน!A12=""," ",G17+K17)</f>
        <v xml:space="preserve"> </v>
      </c>
      <c r="Q17" s="92" t="str">
        <f>IF(ข้อมูลนักเรียน!A12=""," ",H17+L17)</f>
        <v xml:space="preserve"> </v>
      </c>
      <c r="R17" s="92" t="str">
        <f>IF(ข้อมูลนักเรียน!A12=""," ",I17+M17)</f>
        <v xml:space="preserve"> </v>
      </c>
    </row>
    <row r="18" spans="1:18" s="96" customFormat="1" ht="18" customHeight="1" x14ac:dyDescent="0.25">
      <c r="A18" s="86">
        <f>ข้อมูลนักเรียน!A13</f>
        <v>0</v>
      </c>
      <c r="B18" s="87">
        <f>ข้อมูลนักเรียน!B13</f>
        <v>0</v>
      </c>
      <c r="C18" s="88">
        <f>ข้อมูลนักเรียน!C13</f>
        <v>0</v>
      </c>
      <c r="D18" s="89">
        <f>ข้อมูลนักเรียน!D13</f>
        <v>0</v>
      </c>
      <c r="E18" s="89">
        <f>ข้อมูลนักเรียน!E13</f>
        <v>0</v>
      </c>
      <c r="F18" s="92" t="str">
        <f>เวลาเรียนเทอม1.5!U19</f>
        <v xml:space="preserve"> </v>
      </c>
      <c r="G18" s="92" t="str">
        <f>เวลาเรียนเทอม1.5!V19</f>
        <v xml:space="preserve"> </v>
      </c>
      <c r="H18" s="92" t="str">
        <f>เวลาเรียนเทอม1.5!W19</f>
        <v xml:space="preserve"> </v>
      </c>
      <c r="I18" s="92" t="str">
        <f>เวลาเรียนเทอม1.5!X19</f>
        <v xml:space="preserve"> </v>
      </c>
      <c r="J18" s="92" t="str">
        <f>เวลาเรียนเทอม2.5!U19</f>
        <v xml:space="preserve"> </v>
      </c>
      <c r="K18" s="92" t="str">
        <f>เวลาเรียนเทอม2.5!V19</f>
        <v xml:space="preserve"> </v>
      </c>
      <c r="L18" s="92" t="str">
        <f>เวลาเรียนเทอม2.5!W19</f>
        <v xml:space="preserve"> </v>
      </c>
      <c r="M18" s="92" t="str">
        <f>เวลาเรียนเทอม2.5!X19</f>
        <v xml:space="preserve"> </v>
      </c>
      <c r="N18" s="92" t="str">
        <f>IF(ข้อมูลนักเรียน!A13=""," ",F18+J18)</f>
        <v xml:space="preserve"> </v>
      </c>
      <c r="O18" s="154" t="str">
        <f>IF(ข้อมูลนักเรียน!A13=""," ",N18*100/$N$4)</f>
        <v xml:space="preserve"> </v>
      </c>
      <c r="P18" s="92" t="str">
        <f>IF(ข้อมูลนักเรียน!A13=""," ",G18+K18)</f>
        <v xml:space="preserve"> </v>
      </c>
      <c r="Q18" s="92" t="str">
        <f>IF(ข้อมูลนักเรียน!A13=""," ",H18+L18)</f>
        <v xml:space="preserve"> </v>
      </c>
      <c r="R18" s="92" t="str">
        <f>IF(ข้อมูลนักเรียน!A13=""," ",I18+M18)</f>
        <v xml:space="preserve"> </v>
      </c>
    </row>
    <row r="19" spans="1:18" s="96" customFormat="1" ht="18" customHeight="1" x14ac:dyDescent="0.25">
      <c r="A19" s="86">
        <f>ข้อมูลนักเรียน!A14</f>
        <v>0</v>
      </c>
      <c r="B19" s="87">
        <f>ข้อมูลนักเรียน!B14</f>
        <v>0</v>
      </c>
      <c r="C19" s="88">
        <f>ข้อมูลนักเรียน!C14</f>
        <v>0</v>
      </c>
      <c r="D19" s="89">
        <f>ข้อมูลนักเรียน!D14</f>
        <v>0</v>
      </c>
      <c r="E19" s="89">
        <f>ข้อมูลนักเรียน!E14</f>
        <v>0</v>
      </c>
      <c r="F19" s="92" t="str">
        <f>เวลาเรียนเทอม1.5!U20</f>
        <v xml:space="preserve"> </v>
      </c>
      <c r="G19" s="92" t="str">
        <f>เวลาเรียนเทอม1.5!V20</f>
        <v xml:space="preserve"> </v>
      </c>
      <c r="H19" s="92" t="str">
        <f>เวลาเรียนเทอม1.5!W20</f>
        <v xml:space="preserve"> </v>
      </c>
      <c r="I19" s="92" t="str">
        <f>เวลาเรียนเทอม1.5!X20</f>
        <v xml:space="preserve"> </v>
      </c>
      <c r="J19" s="92" t="str">
        <f>เวลาเรียนเทอม2.5!U20</f>
        <v xml:space="preserve"> </v>
      </c>
      <c r="K19" s="92" t="str">
        <f>เวลาเรียนเทอม2.5!V20</f>
        <v xml:space="preserve"> </v>
      </c>
      <c r="L19" s="92" t="str">
        <f>เวลาเรียนเทอม2.5!W20</f>
        <v xml:space="preserve"> </v>
      </c>
      <c r="M19" s="92" t="str">
        <f>เวลาเรียนเทอม2.5!X20</f>
        <v xml:space="preserve"> </v>
      </c>
      <c r="N19" s="92" t="str">
        <f>IF(ข้อมูลนักเรียน!A14=""," ",F19+J19)</f>
        <v xml:space="preserve"> </v>
      </c>
      <c r="O19" s="154" t="str">
        <f>IF(ข้อมูลนักเรียน!A14=""," ",N19*100/$N$4)</f>
        <v xml:space="preserve"> </v>
      </c>
      <c r="P19" s="92" t="str">
        <f>IF(ข้อมูลนักเรียน!A14=""," ",G19+K19)</f>
        <v xml:space="preserve"> </v>
      </c>
      <c r="Q19" s="92" t="str">
        <f>IF(ข้อมูลนักเรียน!A14=""," ",H19+L19)</f>
        <v xml:space="preserve"> </v>
      </c>
      <c r="R19" s="92" t="str">
        <f>IF(ข้อมูลนักเรียน!A14=""," ",I19+M19)</f>
        <v xml:space="preserve"> </v>
      </c>
    </row>
    <row r="20" spans="1:18" s="96" customFormat="1" ht="18" customHeight="1" x14ac:dyDescent="0.25">
      <c r="A20" s="86">
        <f>ข้อมูลนักเรียน!A15</f>
        <v>0</v>
      </c>
      <c r="B20" s="87">
        <f>ข้อมูลนักเรียน!B15</f>
        <v>0</v>
      </c>
      <c r="C20" s="88">
        <f>ข้อมูลนักเรียน!C15</f>
        <v>0</v>
      </c>
      <c r="D20" s="89">
        <f>ข้อมูลนักเรียน!D15</f>
        <v>0</v>
      </c>
      <c r="E20" s="89">
        <f>ข้อมูลนักเรียน!E15</f>
        <v>0</v>
      </c>
      <c r="F20" s="92" t="str">
        <f>เวลาเรียนเทอม1.5!U21</f>
        <v xml:space="preserve"> </v>
      </c>
      <c r="G20" s="92" t="str">
        <f>เวลาเรียนเทอม1.5!V21</f>
        <v xml:space="preserve"> </v>
      </c>
      <c r="H20" s="92" t="str">
        <f>เวลาเรียนเทอม1.5!W21</f>
        <v xml:space="preserve"> </v>
      </c>
      <c r="I20" s="92" t="str">
        <f>เวลาเรียนเทอม1.5!X21</f>
        <v xml:space="preserve"> </v>
      </c>
      <c r="J20" s="92" t="str">
        <f>เวลาเรียนเทอม2.5!U21</f>
        <v xml:space="preserve"> </v>
      </c>
      <c r="K20" s="92" t="str">
        <f>เวลาเรียนเทอม2.5!V21</f>
        <v xml:space="preserve"> </v>
      </c>
      <c r="L20" s="92" t="str">
        <f>เวลาเรียนเทอม2.5!W21</f>
        <v xml:space="preserve"> </v>
      </c>
      <c r="M20" s="92" t="str">
        <f>เวลาเรียนเทอม2.5!X21</f>
        <v xml:space="preserve"> </v>
      </c>
      <c r="N20" s="92" t="str">
        <f>IF(ข้อมูลนักเรียน!A15=""," ",F20+J20)</f>
        <v xml:space="preserve"> </v>
      </c>
      <c r="O20" s="154" t="str">
        <f>IF(ข้อมูลนักเรียน!A15=""," ",N20*100/$N$4)</f>
        <v xml:space="preserve"> </v>
      </c>
      <c r="P20" s="92" t="str">
        <f>IF(ข้อมูลนักเรียน!A15=""," ",G20+K20)</f>
        <v xml:space="preserve"> </v>
      </c>
      <c r="Q20" s="92" t="str">
        <f>IF(ข้อมูลนักเรียน!A15=""," ",H20+L20)</f>
        <v xml:space="preserve"> </v>
      </c>
      <c r="R20" s="92" t="str">
        <f>IF(ข้อมูลนักเรียน!A15=""," ",I20+M20)</f>
        <v xml:space="preserve"> </v>
      </c>
    </row>
    <row r="21" spans="1:18" s="96" customFormat="1" ht="18" customHeight="1" x14ac:dyDescent="0.25">
      <c r="A21" s="86">
        <f>ข้อมูลนักเรียน!A16</f>
        <v>0</v>
      </c>
      <c r="B21" s="87">
        <f>ข้อมูลนักเรียน!B16</f>
        <v>0</v>
      </c>
      <c r="C21" s="88">
        <f>ข้อมูลนักเรียน!C16</f>
        <v>0</v>
      </c>
      <c r="D21" s="89">
        <f>ข้อมูลนักเรียน!D16</f>
        <v>0</v>
      </c>
      <c r="E21" s="89">
        <f>ข้อมูลนักเรียน!E16</f>
        <v>0</v>
      </c>
      <c r="F21" s="92" t="str">
        <f>เวลาเรียนเทอม1.5!U22</f>
        <v xml:space="preserve"> </v>
      </c>
      <c r="G21" s="92" t="str">
        <f>เวลาเรียนเทอม1.5!V22</f>
        <v xml:space="preserve"> </v>
      </c>
      <c r="H21" s="92" t="str">
        <f>เวลาเรียนเทอม1.5!W22</f>
        <v xml:space="preserve"> </v>
      </c>
      <c r="I21" s="92" t="str">
        <f>เวลาเรียนเทอม1.5!X22</f>
        <v xml:space="preserve"> </v>
      </c>
      <c r="J21" s="92" t="str">
        <f>เวลาเรียนเทอม2.5!U22</f>
        <v xml:space="preserve"> </v>
      </c>
      <c r="K21" s="92" t="str">
        <f>เวลาเรียนเทอม2.5!V22</f>
        <v xml:space="preserve"> </v>
      </c>
      <c r="L21" s="92" t="str">
        <f>เวลาเรียนเทอม2.5!W22</f>
        <v xml:space="preserve"> </v>
      </c>
      <c r="M21" s="92" t="str">
        <f>เวลาเรียนเทอม2.5!X22</f>
        <v xml:space="preserve"> </v>
      </c>
      <c r="N21" s="92" t="str">
        <f>IF(ข้อมูลนักเรียน!A16=""," ",F21+J21)</f>
        <v xml:space="preserve"> </v>
      </c>
      <c r="O21" s="154" t="str">
        <f>IF(ข้อมูลนักเรียน!A16=""," ",N21*100/$N$4)</f>
        <v xml:space="preserve"> </v>
      </c>
      <c r="P21" s="92" t="str">
        <f>IF(ข้อมูลนักเรียน!A16=""," ",G21+K21)</f>
        <v xml:space="preserve"> </v>
      </c>
      <c r="Q21" s="92" t="str">
        <f>IF(ข้อมูลนักเรียน!A16=""," ",H21+L21)</f>
        <v xml:space="preserve"> </v>
      </c>
      <c r="R21" s="92" t="str">
        <f>IF(ข้อมูลนักเรียน!A16=""," ",I21+M21)</f>
        <v xml:space="preserve"> </v>
      </c>
    </row>
    <row r="22" spans="1:18" s="96" customFormat="1" ht="18" customHeight="1" x14ac:dyDescent="0.25">
      <c r="A22" s="86">
        <f>ข้อมูลนักเรียน!A17</f>
        <v>0</v>
      </c>
      <c r="B22" s="87">
        <f>ข้อมูลนักเรียน!B17</f>
        <v>0</v>
      </c>
      <c r="C22" s="88">
        <f>ข้อมูลนักเรียน!C17</f>
        <v>0</v>
      </c>
      <c r="D22" s="89">
        <f>ข้อมูลนักเรียน!D17</f>
        <v>0</v>
      </c>
      <c r="E22" s="89">
        <f>ข้อมูลนักเรียน!E17</f>
        <v>0</v>
      </c>
      <c r="F22" s="92" t="str">
        <f>เวลาเรียนเทอม1.5!U23</f>
        <v xml:space="preserve"> </v>
      </c>
      <c r="G22" s="92" t="str">
        <f>เวลาเรียนเทอม1.5!V23</f>
        <v xml:space="preserve"> </v>
      </c>
      <c r="H22" s="92" t="str">
        <f>เวลาเรียนเทอม1.5!W23</f>
        <v xml:space="preserve"> </v>
      </c>
      <c r="I22" s="92" t="str">
        <f>เวลาเรียนเทอม1.5!X23</f>
        <v xml:space="preserve"> </v>
      </c>
      <c r="J22" s="92" t="str">
        <f>เวลาเรียนเทอม2.5!U23</f>
        <v xml:space="preserve"> </v>
      </c>
      <c r="K22" s="92" t="str">
        <f>เวลาเรียนเทอม2.5!V23</f>
        <v xml:space="preserve"> </v>
      </c>
      <c r="L22" s="92" t="str">
        <f>เวลาเรียนเทอม2.5!W23</f>
        <v xml:space="preserve"> </v>
      </c>
      <c r="M22" s="92" t="str">
        <f>เวลาเรียนเทอม2.5!X23</f>
        <v xml:space="preserve"> </v>
      </c>
      <c r="N22" s="92" t="str">
        <f>IF(ข้อมูลนักเรียน!A17=""," ",F22+J22)</f>
        <v xml:space="preserve"> </v>
      </c>
      <c r="O22" s="154" t="str">
        <f>IF(ข้อมูลนักเรียน!A17=""," ",N22*100/$N$4)</f>
        <v xml:space="preserve"> </v>
      </c>
      <c r="P22" s="92" t="str">
        <f>IF(ข้อมูลนักเรียน!A17=""," ",G22+K22)</f>
        <v xml:space="preserve"> </v>
      </c>
      <c r="Q22" s="92" t="str">
        <f>IF(ข้อมูลนักเรียน!A17=""," ",H22+L22)</f>
        <v xml:space="preserve"> </v>
      </c>
      <c r="R22" s="92" t="str">
        <f>IF(ข้อมูลนักเรียน!A17=""," ",I22+M22)</f>
        <v xml:space="preserve"> </v>
      </c>
    </row>
    <row r="23" spans="1:18" s="96" customFormat="1" ht="18" customHeight="1" x14ac:dyDescent="0.25">
      <c r="A23" s="86">
        <f>ข้อมูลนักเรียน!A18</f>
        <v>0</v>
      </c>
      <c r="B23" s="87">
        <f>ข้อมูลนักเรียน!B18</f>
        <v>0</v>
      </c>
      <c r="C23" s="88">
        <f>ข้อมูลนักเรียน!C18</f>
        <v>0</v>
      </c>
      <c r="D23" s="89">
        <f>ข้อมูลนักเรียน!D18</f>
        <v>0</v>
      </c>
      <c r="E23" s="89">
        <f>ข้อมูลนักเรียน!E18</f>
        <v>0</v>
      </c>
      <c r="F23" s="92" t="str">
        <f>เวลาเรียนเทอม1.5!U24</f>
        <v xml:space="preserve"> </v>
      </c>
      <c r="G23" s="92" t="str">
        <f>เวลาเรียนเทอม1.5!V24</f>
        <v xml:space="preserve"> </v>
      </c>
      <c r="H23" s="92" t="str">
        <f>เวลาเรียนเทอม1.5!W24</f>
        <v xml:space="preserve"> </v>
      </c>
      <c r="I23" s="92" t="str">
        <f>เวลาเรียนเทอม1.5!X24</f>
        <v xml:space="preserve"> </v>
      </c>
      <c r="J23" s="92" t="str">
        <f>เวลาเรียนเทอม2.5!U24</f>
        <v xml:space="preserve"> </v>
      </c>
      <c r="K23" s="92" t="str">
        <f>เวลาเรียนเทอม2.5!V24</f>
        <v xml:space="preserve"> </v>
      </c>
      <c r="L23" s="92" t="str">
        <f>เวลาเรียนเทอม2.5!W24</f>
        <v xml:space="preserve"> </v>
      </c>
      <c r="M23" s="92" t="str">
        <f>เวลาเรียนเทอม2.5!X24</f>
        <v xml:space="preserve"> </v>
      </c>
      <c r="N23" s="92" t="str">
        <f>IF(ข้อมูลนักเรียน!A18=""," ",F23+J23)</f>
        <v xml:space="preserve"> </v>
      </c>
      <c r="O23" s="154" t="str">
        <f>IF(ข้อมูลนักเรียน!A18=""," ",N23*100/$N$4)</f>
        <v xml:space="preserve"> </v>
      </c>
      <c r="P23" s="92" t="str">
        <f>IF(ข้อมูลนักเรียน!A18=""," ",G23+K23)</f>
        <v xml:space="preserve"> </v>
      </c>
      <c r="Q23" s="92" t="str">
        <f>IF(ข้อมูลนักเรียน!A18=""," ",H23+L23)</f>
        <v xml:space="preserve"> </v>
      </c>
      <c r="R23" s="92" t="str">
        <f>IF(ข้อมูลนักเรียน!A18=""," ",I23+M23)</f>
        <v xml:space="preserve"> </v>
      </c>
    </row>
    <row r="24" spans="1:18" s="96" customFormat="1" ht="18" customHeight="1" x14ac:dyDescent="0.25">
      <c r="A24" s="86">
        <f>ข้อมูลนักเรียน!A19</f>
        <v>0</v>
      </c>
      <c r="B24" s="87">
        <f>ข้อมูลนักเรียน!B19</f>
        <v>0</v>
      </c>
      <c r="C24" s="88">
        <f>ข้อมูลนักเรียน!C19</f>
        <v>0</v>
      </c>
      <c r="D24" s="89">
        <f>ข้อมูลนักเรียน!D19</f>
        <v>0</v>
      </c>
      <c r="E24" s="89">
        <f>ข้อมูลนักเรียน!E19</f>
        <v>0</v>
      </c>
      <c r="F24" s="92" t="str">
        <f>เวลาเรียนเทอม1.5!U25</f>
        <v xml:space="preserve"> </v>
      </c>
      <c r="G24" s="92" t="str">
        <f>เวลาเรียนเทอม1.5!V25</f>
        <v xml:space="preserve"> </v>
      </c>
      <c r="H24" s="92" t="str">
        <f>เวลาเรียนเทอม1.5!W25</f>
        <v xml:space="preserve"> </v>
      </c>
      <c r="I24" s="92" t="str">
        <f>เวลาเรียนเทอม1.5!X25</f>
        <v xml:space="preserve"> </v>
      </c>
      <c r="J24" s="92" t="str">
        <f>เวลาเรียนเทอม2.5!U25</f>
        <v xml:space="preserve"> </v>
      </c>
      <c r="K24" s="92" t="str">
        <f>เวลาเรียนเทอม2.5!V25</f>
        <v xml:space="preserve"> </v>
      </c>
      <c r="L24" s="92" t="str">
        <f>เวลาเรียนเทอม2.5!W25</f>
        <v xml:space="preserve"> </v>
      </c>
      <c r="M24" s="92" t="str">
        <f>เวลาเรียนเทอม2.5!X25</f>
        <v xml:space="preserve"> </v>
      </c>
      <c r="N24" s="92" t="str">
        <f>IF(ข้อมูลนักเรียน!A19=""," ",F24+J24)</f>
        <v xml:space="preserve"> </v>
      </c>
      <c r="O24" s="154" t="str">
        <f>IF(ข้อมูลนักเรียน!A19=""," ",N24*100/$N$4)</f>
        <v xml:space="preserve"> </v>
      </c>
      <c r="P24" s="92" t="str">
        <f>IF(ข้อมูลนักเรียน!A19=""," ",G24+K24)</f>
        <v xml:space="preserve"> </v>
      </c>
      <c r="Q24" s="92" t="str">
        <f>IF(ข้อมูลนักเรียน!A19=""," ",H24+L24)</f>
        <v xml:space="preserve"> </v>
      </c>
      <c r="R24" s="92" t="str">
        <f>IF(ข้อมูลนักเรียน!A19=""," ",I24+M24)</f>
        <v xml:space="preserve"> </v>
      </c>
    </row>
    <row r="25" spans="1:18" s="96" customFormat="1" ht="18" customHeight="1" x14ac:dyDescent="0.25">
      <c r="A25" s="86">
        <f>ข้อมูลนักเรียน!A20</f>
        <v>0</v>
      </c>
      <c r="B25" s="87">
        <f>ข้อมูลนักเรียน!B20</f>
        <v>0</v>
      </c>
      <c r="C25" s="88">
        <f>ข้อมูลนักเรียน!C20</f>
        <v>0</v>
      </c>
      <c r="D25" s="89">
        <f>ข้อมูลนักเรียน!D20</f>
        <v>0</v>
      </c>
      <c r="E25" s="89">
        <f>ข้อมูลนักเรียน!E20</f>
        <v>0</v>
      </c>
      <c r="F25" s="92" t="str">
        <f>เวลาเรียนเทอม1.5!U26</f>
        <v xml:space="preserve"> </v>
      </c>
      <c r="G25" s="92" t="str">
        <f>เวลาเรียนเทอม1.5!V26</f>
        <v xml:space="preserve"> </v>
      </c>
      <c r="H25" s="92" t="str">
        <f>เวลาเรียนเทอม1.5!W26</f>
        <v xml:space="preserve"> </v>
      </c>
      <c r="I25" s="92" t="str">
        <f>เวลาเรียนเทอม1.5!X26</f>
        <v xml:space="preserve"> </v>
      </c>
      <c r="J25" s="92" t="str">
        <f>เวลาเรียนเทอม2.5!U26</f>
        <v xml:space="preserve"> </v>
      </c>
      <c r="K25" s="92" t="str">
        <f>เวลาเรียนเทอม2.5!V26</f>
        <v xml:space="preserve"> </v>
      </c>
      <c r="L25" s="92" t="str">
        <f>เวลาเรียนเทอม2.5!W26</f>
        <v xml:space="preserve"> </v>
      </c>
      <c r="M25" s="92" t="str">
        <f>เวลาเรียนเทอม2.5!X26</f>
        <v xml:space="preserve"> </v>
      </c>
      <c r="N25" s="92" t="str">
        <f>IF(ข้อมูลนักเรียน!A20=""," ",F25+J25)</f>
        <v xml:space="preserve"> </v>
      </c>
      <c r="O25" s="154" t="str">
        <f>IF(ข้อมูลนักเรียน!A20=""," ",N25*100/$N$4)</f>
        <v xml:space="preserve"> </v>
      </c>
      <c r="P25" s="92" t="str">
        <f>IF(ข้อมูลนักเรียน!A20=""," ",G25+K25)</f>
        <v xml:space="preserve"> </v>
      </c>
      <c r="Q25" s="92" t="str">
        <f>IF(ข้อมูลนักเรียน!A20=""," ",H25+L25)</f>
        <v xml:space="preserve"> </v>
      </c>
      <c r="R25" s="92" t="str">
        <f>IF(ข้อมูลนักเรียน!A20=""," ",I25+M25)</f>
        <v xml:space="preserve"> </v>
      </c>
    </row>
    <row r="26" spans="1:18" s="96" customFormat="1" ht="18" customHeight="1" x14ac:dyDescent="0.25">
      <c r="A26" s="86">
        <f>ข้อมูลนักเรียน!A21</f>
        <v>0</v>
      </c>
      <c r="B26" s="87">
        <f>ข้อมูลนักเรียน!B21</f>
        <v>0</v>
      </c>
      <c r="C26" s="88">
        <f>ข้อมูลนักเรียน!C21</f>
        <v>0</v>
      </c>
      <c r="D26" s="89">
        <f>ข้อมูลนักเรียน!D21</f>
        <v>0</v>
      </c>
      <c r="E26" s="89">
        <f>ข้อมูลนักเรียน!E21</f>
        <v>0</v>
      </c>
      <c r="F26" s="92" t="str">
        <f>เวลาเรียนเทอม1.5!U27</f>
        <v xml:space="preserve"> </v>
      </c>
      <c r="G26" s="92" t="str">
        <f>เวลาเรียนเทอม1.5!V27</f>
        <v xml:space="preserve"> </v>
      </c>
      <c r="H26" s="92" t="str">
        <f>เวลาเรียนเทอม1.5!W27</f>
        <v xml:space="preserve"> </v>
      </c>
      <c r="I26" s="92" t="str">
        <f>เวลาเรียนเทอม1.5!X27</f>
        <v xml:space="preserve"> </v>
      </c>
      <c r="J26" s="92" t="str">
        <f>เวลาเรียนเทอม2.5!U27</f>
        <v xml:space="preserve"> </v>
      </c>
      <c r="K26" s="92" t="str">
        <f>เวลาเรียนเทอม2.5!V27</f>
        <v xml:space="preserve"> </v>
      </c>
      <c r="L26" s="92" t="str">
        <f>เวลาเรียนเทอม2.5!W27</f>
        <v xml:space="preserve"> </v>
      </c>
      <c r="M26" s="92" t="str">
        <f>เวลาเรียนเทอม2.5!X27</f>
        <v xml:space="preserve"> </v>
      </c>
      <c r="N26" s="92" t="str">
        <f>IF(ข้อมูลนักเรียน!A21=""," ",F26+J26)</f>
        <v xml:space="preserve"> </v>
      </c>
      <c r="O26" s="154" t="str">
        <f>IF(ข้อมูลนักเรียน!A21=""," ",N26*100/$N$4)</f>
        <v xml:space="preserve"> </v>
      </c>
      <c r="P26" s="92" t="str">
        <f>IF(ข้อมูลนักเรียน!A21=""," ",G26+K26)</f>
        <v xml:space="preserve"> </v>
      </c>
      <c r="Q26" s="92" t="str">
        <f>IF(ข้อมูลนักเรียน!A21=""," ",H26+L26)</f>
        <v xml:space="preserve"> </v>
      </c>
      <c r="R26" s="92" t="str">
        <f>IF(ข้อมูลนักเรียน!A21=""," ",I26+M26)</f>
        <v xml:space="preserve"> </v>
      </c>
    </row>
    <row r="27" spans="1:18" s="96" customFormat="1" ht="18" customHeight="1" x14ac:dyDescent="0.25">
      <c r="A27" s="86">
        <f>ข้อมูลนักเรียน!A22</f>
        <v>0</v>
      </c>
      <c r="B27" s="87">
        <f>ข้อมูลนักเรียน!B22</f>
        <v>0</v>
      </c>
      <c r="C27" s="88">
        <f>ข้อมูลนักเรียน!C22</f>
        <v>0</v>
      </c>
      <c r="D27" s="89">
        <f>ข้อมูลนักเรียน!D22</f>
        <v>0</v>
      </c>
      <c r="E27" s="89">
        <f>ข้อมูลนักเรียน!E22</f>
        <v>0</v>
      </c>
      <c r="F27" s="92" t="str">
        <f>เวลาเรียนเทอม1.5!U28</f>
        <v xml:space="preserve"> </v>
      </c>
      <c r="G27" s="92" t="str">
        <f>เวลาเรียนเทอม1.5!V28</f>
        <v xml:space="preserve"> </v>
      </c>
      <c r="H27" s="92" t="str">
        <f>เวลาเรียนเทอม1.5!W28</f>
        <v xml:space="preserve"> </v>
      </c>
      <c r="I27" s="92" t="str">
        <f>เวลาเรียนเทอม1.5!X28</f>
        <v xml:space="preserve"> </v>
      </c>
      <c r="J27" s="92" t="str">
        <f>เวลาเรียนเทอม2.5!U28</f>
        <v xml:space="preserve"> </v>
      </c>
      <c r="K27" s="92" t="str">
        <f>เวลาเรียนเทอม2.5!V28</f>
        <v xml:space="preserve"> </v>
      </c>
      <c r="L27" s="92" t="str">
        <f>เวลาเรียนเทอม2.5!W28</f>
        <v xml:space="preserve"> </v>
      </c>
      <c r="M27" s="92" t="str">
        <f>เวลาเรียนเทอม2.5!X28</f>
        <v xml:space="preserve"> </v>
      </c>
      <c r="N27" s="92" t="str">
        <f>IF(ข้อมูลนักเรียน!A22=""," ",F27+J27)</f>
        <v xml:space="preserve"> </v>
      </c>
      <c r="O27" s="154" t="str">
        <f>IF(ข้อมูลนักเรียน!A22=""," ",N27*100/$N$4)</f>
        <v xml:space="preserve"> </v>
      </c>
      <c r="P27" s="92" t="str">
        <f>IF(ข้อมูลนักเรียน!A22=""," ",G27+K27)</f>
        <v xml:space="preserve"> </v>
      </c>
      <c r="Q27" s="92" t="str">
        <f>IF(ข้อมูลนักเรียน!A22=""," ",H27+L27)</f>
        <v xml:space="preserve"> </v>
      </c>
      <c r="R27" s="92" t="str">
        <f>IF(ข้อมูลนักเรียน!A22=""," ",I27+M27)</f>
        <v xml:space="preserve"> </v>
      </c>
    </row>
    <row r="28" spans="1:18" s="96" customFormat="1" ht="18" customHeight="1" x14ac:dyDescent="0.25">
      <c r="A28" s="86">
        <f>ข้อมูลนักเรียน!A23</f>
        <v>0</v>
      </c>
      <c r="B28" s="87">
        <f>ข้อมูลนักเรียน!B23</f>
        <v>0</v>
      </c>
      <c r="C28" s="88">
        <f>ข้อมูลนักเรียน!C23</f>
        <v>0</v>
      </c>
      <c r="D28" s="89">
        <f>ข้อมูลนักเรียน!D23</f>
        <v>0</v>
      </c>
      <c r="E28" s="89">
        <f>ข้อมูลนักเรียน!E23</f>
        <v>0</v>
      </c>
      <c r="F28" s="92" t="str">
        <f>เวลาเรียนเทอม1.5!U29</f>
        <v xml:space="preserve"> </v>
      </c>
      <c r="G28" s="92" t="str">
        <f>เวลาเรียนเทอม1.5!V29</f>
        <v xml:space="preserve"> </v>
      </c>
      <c r="H28" s="92" t="str">
        <f>เวลาเรียนเทอม1.5!W29</f>
        <v xml:space="preserve"> </v>
      </c>
      <c r="I28" s="92" t="str">
        <f>เวลาเรียนเทอม1.5!X29</f>
        <v xml:space="preserve"> </v>
      </c>
      <c r="J28" s="92" t="str">
        <f>เวลาเรียนเทอม2.5!U29</f>
        <v xml:space="preserve"> </v>
      </c>
      <c r="K28" s="92" t="str">
        <f>เวลาเรียนเทอม2.5!V29</f>
        <v xml:space="preserve"> </v>
      </c>
      <c r="L28" s="92" t="str">
        <f>เวลาเรียนเทอม2.5!W29</f>
        <v xml:space="preserve"> </v>
      </c>
      <c r="M28" s="92" t="str">
        <f>เวลาเรียนเทอม2.5!X29</f>
        <v xml:space="preserve"> </v>
      </c>
      <c r="N28" s="92" t="str">
        <f>IF(ข้อมูลนักเรียน!A23=""," ",F28+J28)</f>
        <v xml:space="preserve"> </v>
      </c>
      <c r="O28" s="154" t="str">
        <f>IF(ข้อมูลนักเรียน!A23=""," ",N28*100/$N$4)</f>
        <v xml:space="preserve"> </v>
      </c>
      <c r="P28" s="92" t="str">
        <f>IF(ข้อมูลนักเรียน!A23=""," ",G28+K28)</f>
        <v xml:space="preserve"> </v>
      </c>
      <c r="Q28" s="92" t="str">
        <f>IF(ข้อมูลนักเรียน!A23=""," ",H28+L28)</f>
        <v xml:space="preserve"> </v>
      </c>
      <c r="R28" s="92" t="str">
        <f>IF(ข้อมูลนักเรียน!A23=""," ",I28+M28)</f>
        <v xml:space="preserve"> </v>
      </c>
    </row>
    <row r="29" spans="1:18" s="96" customFormat="1" ht="18" customHeight="1" x14ac:dyDescent="0.25">
      <c r="A29" s="86">
        <f>ข้อมูลนักเรียน!A24</f>
        <v>0</v>
      </c>
      <c r="B29" s="87">
        <f>ข้อมูลนักเรียน!B24</f>
        <v>0</v>
      </c>
      <c r="C29" s="88">
        <f>ข้อมูลนักเรียน!C24</f>
        <v>0</v>
      </c>
      <c r="D29" s="89">
        <f>ข้อมูลนักเรียน!D24</f>
        <v>0</v>
      </c>
      <c r="E29" s="89">
        <f>ข้อมูลนักเรียน!E24</f>
        <v>0</v>
      </c>
      <c r="F29" s="92" t="str">
        <f>เวลาเรียนเทอม1.5!U30</f>
        <v xml:space="preserve"> </v>
      </c>
      <c r="G29" s="92" t="str">
        <f>เวลาเรียนเทอม1.5!V30</f>
        <v xml:space="preserve"> </v>
      </c>
      <c r="H29" s="92" t="str">
        <f>เวลาเรียนเทอม1.5!W30</f>
        <v xml:space="preserve"> </v>
      </c>
      <c r="I29" s="92" t="str">
        <f>เวลาเรียนเทอม1.5!X30</f>
        <v xml:space="preserve"> </v>
      </c>
      <c r="J29" s="92" t="str">
        <f>เวลาเรียนเทอม2.5!U30</f>
        <v xml:space="preserve"> </v>
      </c>
      <c r="K29" s="92" t="str">
        <f>เวลาเรียนเทอม2.5!V30</f>
        <v xml:space="preserve"> </v>
      </c>
      <c r="L29" s="92" t="str">
        <f>เวลาเรียนเทอม2.5!W30</f>
        <v xml:space="preserve"> </v>
      </c>
      <c r="M29" s="92" t="str">
        <f>เวลาเรียนเทอม2.5!X30</f>
        <v xml:space="preserve"> </v>
      </c>
      <c r="N29" s="92" t="str">
        <f>IF(ข้อมูลนักเรียน!A24=""," ",F29+J29)</f>
        <v xml:space="preserve"> </v>
      </c>
      <c r="O29" s="154" t="str">
        <f>IF(ข้อมูลนักเรียน!A24=""," ",N29*100/$N$4)</f>
        <v xml:space="preserve"> </v>
      </c>
      <c r="P29" s="92" t="str">
        <f>IF(ข้อมูลนักเรียน!A24=""," ",G29+K29)</f>
        <v xml:space="preserve"> </v>
      </c>
      <c r="Q29" s="92" t="str">
        <f>IF(ข้อมูลนักเรียน!A24=""," ",H29+L29)</f>
        <v xml:space="preserve"> </v>
      </c>
      <c r="R29" s="92" t="str">
        <f>IF(ข้อมูลนักเรียน!A24=""," ",I29+M29)</f>
        <v xml:space="preserve"> </v>
      </c>
    </row>
    <row r="30" spans="1:18" s="96" customFormat="1" ht="18" customHeight="1" x14ac:dyDescent="0.25">
      <c r="A30" s="86">
        <f>ข้อมูลนักเรียน!A25</f>
        <v>0</v>
      </c>
      <c r="B30" s="87">
        <f>ข้อมูลนักเรียน!B25</f>
        <v>0</v>
      </c>
      <c r="C30" s="88">
        <f>ข้อมูลนักเรียน!C25</f>
        <v>0</v>
      </c>
      <c r="D30" s="89">
        <f>ข้อมูลนักเรียน!D25</f>
        <v>0</v>
      </c>
      <c r="E30" s="89">
        <f>ข้อมูลนักเรียน!E25</f>
        <v>0</v>
      </c>
      <c r="F30" s="92" t="str">
        <f>เวลาเรียนเทอม1.5!U31</f>
        <v xml:space="preserve"> </v>
      </c>
      <c r="G30" s="92" t="str">
        <f>เวลาเรียนเทอม1.5!V31</f>
        <v xml:space="preserve"> </v>
      </c>
      <c r="H30" s="92" t="str">
        <f>เวลาเรียนเทอม1.5!W31</f>
        <v xml:space="preserve"> </v>
      </c>
      <c r="I30" s="92" t="str">
        <f>เวลาเรียนเทอม1.5!X31</f>
        <v xml:space="preserve"> </v>
      </c>
      <c r="J30" s="92" t="str">
        <f>เวลาเรียนเทอม2.5!U31</f>
        <v xml:space="preserve"> </v>
      </c>
      <c r="K30" s="92" t="str">
        <f>เวลาเรียนเทอม2.5!V31</f>
        <v xml:space="preserve"> </v>
      </c>
      <c r="L30" s="92" t="str">
        <f>เวลาเรียนเทอม2.5!W31</f>
        <v xml:space="preserve"> </v>
      </c>
      <c r="M30" s="92" t="str">
        <f>เวลาเรียนเทอม2.5!X31</f>
        <v xml:space="preserve"> </v>
      </c>
      <c r="N30" s="92" t="str">
        <f>IF(ข้อมูลนักเรียน!A25=""," ",F30+J30)</f>
        <v xml:space="preserve"> </v>
      </c>
      <c r="O30" s="154" t="str">
        <f>IF(ข้อมูลนักเรียน!A25=""," ",N30*100/$N$4)</f>
        <v xml:space="preserve"> </v>
      </c>
      <c r="P30" s="92" t="str">
        <f>IF(ข้อมูลนักเรียน!A25=""," ",G30+K30)</f>
        <v xml:space="preserve"> </v>
      </c>
      <c r="Q30" s="92" t="str">
        <f>IF(ข้อมูลนักเรียน!A25=""," ",H30+L30)</f>
        <v xml:space="preserve"> </v>
      </c>
      <c r="R30" s="92" t="str">
        <f>IF(ข้อมูลนักเรียน!A25=""," ",I30+M30)</f>
        <v xml:space="preserve"> </v>
      </c>
    </row>
    <row r="31" spans="1:18" s="96" customFormat="1" ht="18" customHeight="1" x14ac:dyDescent="0.25">
      <c r="A31" s="86">
        <f>ข้อมูลนักเรียน!A26</f>
        <v>0</v>
      </c>
      <c r="B31" s="87">
        <f>ข้อมูลนักเรียน!B26</f>
        <v>0</v>
      </c>
      <c r="C31" s="88">
        <f>ข้อมูลนักเรียน!C26</f>
        <v>0</v>
      </c>
      <c r="D31" s="89">
        <f>ข้อมูลนักเรียน!D26</f>
        <v>0</v>
      </c>
      <c r="E31" s="89">
        <f>ข้อมูลนักเรียน!E26</f>
        <v>0</v>
      </c>
      <c r="F31" s="92" t="str">
        <f>เวลาเรียนเทอม1.5!U32</f>
        <v xml:space="preserve"> </v>
      </c>
      <c r="G31" s="92" t="str">
        <f>เวลาเรียนเทอม1.5!V32</f>
        <v xml:space="preserve"> </v>
      </c>
      <c r="H31" s="92" t="str">
        <f>เวลาเรียนเทอม1.5!W32</f>
        <v xml:space="preserve"> </v>
      </c>
      <c r="I31" s="92" t="str">
        <f>เวลาเรียนเทอม1.5!X32</f>
        <v xml:space="preserve"> </v>
      </c>
      <c r="J31" s="92" t="str">
        <f>เวลาเรียนเทอม2.5!U32</f>
        <v xml:space="preserve"> </v>
      </c>
      <c r="K31" s="92" t="str">
        <f>เวลาเรียนเทอม2.5!V32</f>
        <v xml:space="preserve"> </v>
      </c>
      <c r="L31" s="92" t="str">
        <f>เวลาเรียนเทอม2.5!W32</f>
        <v xml:space="preserve"> </v>
      </c>
      <c r="M31" s="92" t="str">
        <f>เวลาเรียนเทอม2.5!X32</f>
        <v xml:space="preserve"> </v>
      </c>
      <c r="N31" s="92" t="str">
        <f>IF(ข้อมูลนักเรียน!A26=""," ",F31+J31)</f>
        <v xml:space="preserve"> </v>
      </c>
      <c r="O31" s="154" t="str">
        <f>IF(ข้อมูลนักเรียน!A26=""," ",N31*100/$N$4)</f>
        <v xml:space="preserve"> </v>
      </c>
      <c r="P31" s="92" t="str">
        <f>IF(ข้อมูลนักเรียน!A26=""," ",G31+K31)</f>
        <v xml:space="preserve"> </v>
      </c>
      <c r="Q31" s="92" t="str">
        <f>IF(ข้อมูลนักเรียน!A26=""," ",H31+L31)</f>
        <v xml:space="preserve"> </v>
      </c>
      <c r="R31" s="92" t="str">
        <f>IF(ข้อมูลนักเรียน!A26=""," ",I31+M31)</f>
        <v xml:space="preserve"> </v>
      </c>
    </row>
    <row r="32" spans="1:18" s="96" customFormat="1" ht="18" customHeight="1" x14ac:dyDescent="0.25">
      <c r="A32" s="86">
        <f>ข้อมูลนักเรียน!A27</f>
        <v>0</v>
      </c>
      <c r="B32" s="87">
        <f>ข้อมูลนักเรียน!B27</f>
        <v>0</v>
      </c>
      <c r="C32" s="88">
        <f>ข้อมูลนักเรียน!C27</f>
        <v>0</v>
      </c>
      <c r="D32" s="89">
        <f>ข้อมูลนักเรียน!D27</f>
        <v>0</v>
      </c>
      <c r="E32" s="89">
        <f>ข้อมูลนักเรียน!E27</f>
        <v>0</v>
      </c>
      <c r="F32" s="92" t="str">
        <f>เวลาเรียนเทอม1.5!U33</f>
        <v xml:space="preserve"> </v>
      </c>
      <c r="G32" s="92" t="str">
        <f>เวลาเรียนเทอม1.5!V33</f>
        <v xml:space="preserve"> </v>
      </c>
      <c r="H32" s="92" t="str">
        <f>เวลาเรียนเทอม1.5!W33</f>
        <v xml:space="preserve"> </v>
      </c>
      <c r="I32" s="92" t="str">
        <f>เวลาเรียนเทอม1.5!X33</f>
        <v xml:space="preserve"> </v>
      </c>
      <c r="J32" s="92" t="str">
        <f>เวลาเรียนเทอม2.5!U33</f>
        <v xml:space="preserve"> </v>
      </c>
      <c r="K32" s="92" t="str">
        <f>เวลาเรียนเทอม2.5!V33</f>
        <v xml:space="preserve"> </v>
      </c>
      <c r="L32" s="92" t="str">
        <f>เวลาเรียนเทอม2.5!W33</f>
        <v xml:space="preserve"> </v>
      </c>
      <c r="M32" s="92" t="str">
        <f>เวลาเรียนเทอม2.5!X33</f>
        <v xml:space="preserve"> </v>
      </c>
      <c r="N32" s="92" t="str">
        <f>IF(ข้อมูลนักเรียน!A27=""," ",F32+J32)</f>
        <v xml:space="preserve"> </v>
      </c>
      <c r="O32" s="154" t="str">
        <f>IF(ข้อมูลนักเรียน!A27=""," ",N32*100/$N$4)</f>
        <v xml:space="preserve"> </v>
      </c>
      <c r="P32" s="92" t="str">
        <f>IF(ข้อมูลนักเรียน!A27=""," ",G32+K32)</f>
        <v xml:space="preserve"> </v>
      </c>
      <c r="Q32" s="92" t="str">
        <f>IF(ข้อมูลนักเรียน!A27=""," ",H32+L32)</f>
        <v xml:space="preserve"> </v>
      </c>
      <c r="R32" s="92" t="str">
        <f>IF(ข้อมูลนักเรียน!A27=""," ",I32+M32)</f>
        <v xml:space="preserve"> </v>
      </c>
    </row>
    <row r="33" spans="1:19" s="96" customFormat="1" ht="18" customHeight="1" x14ac:dyDescent="0.25">
      <c r="A33" s="86">
        <f>ข้อมูลนักเรียน!A28</f>
        <v>0</v>
      </c>
      <c r="B33" s="87">
        <f>ข้อมูลนักเรียน!B28</f>
        <v>0</v>
      </c>
      <c r="C33" s="88">
        <f>ข้อมูลนักเรียน!C28</f>
        <v>0</v>
      </c>
      <c r="D33" s="89">
        <f>ข้อมูลนักเรียน!D28</f>
        <v>0</v>
      </c>
      <c r="E33" s="89">
        <f>ข้อมูลนักเรียน!E28</f>
        <v>0</v>
      </c>
      <c r="F33" s="92" t="str">
        <f>เวลาเรียนเทอม1.5!U34</f>
        <v xml:space="preserve"> </v>
      </c>
      <c r="G33" s="92" t="str">
        <f>เวลาเรียนเทอม1.5!V34</f>
        <v xml:space="preserve"> </v>
      </c>
      <c r="H33" s="92" t="str">
        <f>เวลาเรียนเทอม1.5!W34</f>
        <v xml:space="preserve"> </v>
      </c>
      <c r="I33" s="92" t="str">
        <f>เวลาเรียนเทอม1.5!X34</f>
        <v xml:space="preserve"> </v>
      </c>
      <c r="J33" s="92" t="str">
        <f>เวลาเรียนเทอม2.5!U34</f>
        <v xml:space="preserve"> </v>
      </c>
      <c r="K33" s="92" t="str">
        <f>เวลาเรียนเทอม2.5!V34</f>
        <v xml:space="preserve"> </v>
      </c>
      <c r="L33" s="92" t="str">
        <f>เวลาเรียนเทอม2.5!W34</f>
        <v xml:space="preserve"> </v>
      </c>
      <c r="M33" s="92" t="str">
        <f>เวลาเรียนเทอม2.5!X34</f>
        <v xml:space="preserve"> </v>
      </c>
      <c r="N33" s="92" t="str">
        <f>IF(ข้อมูลนักเรียน!A28=""," ",F33+J33)</f>
        <v xml:space="preserve"> </v>
      </c>
      <c r="O33" s="154" t="str">
        <f>IF(ข้อมูลนักเรียน!A28=""," ",N33*100/$N$4)</f>
        <v xml:space="preserve"> </v>
      </c>
      <c r="P33" s="92" t="str">
        <f>IF(ข้อมูลนักเรียน!A28=""," ",G33+K33)</f>
        <v xml:space="preserve"> </v>
      </c>
      <c r="Q33" s="92" t="str">
        <f>IF(ข้อมูลนักเรียน!A28=""," ",H33+L33)</f>
        <v xml:space="preserve"> </v>
      </c>
      <c r="R33" s="92" t="str">
        <f>IF(ข้อมูลนักเรียน!A28=""," ",I33+M33)</f>
        <v xml:space="preserve"> </v>
      </c>
      <c r="S33" s="96" t="str">
        <f>IF(ข้อมูลนักเรียน!A29=""," ")</f>
        <v xml:space="preserve"> </v>
      </c>
    </row>
    <row r="34" spans="1:19" s="96" customFormat="1" ht="18" customHeight="1" x14ac:dyDescent="0.25">
      <c r="A34" s="86">
        <f>ข้อมูลนักเรียน!A29</f>
        <v>0</v>
      </c>
      <c r="B34" s="87">
        <f>ข้อมูลนักเรียน!B29</f>
        <v>0</v>
      </c>
      <c r="C34" s="88">
        <f>ข้อมูลนักเรียน!C29</f>
        <v>0</v>
      </c>
      <c r="D34" s="89">
        <f>ข้อมูลนักเรียน!D29</f>
        <v>0</v>
      </c>
      <c r="E34" s="89">
        <f>ข้อมูลนักเรียน!E29</f>
        <v>0</v>
      </c>
      <c r="F34" s="92" t="str">
        <f>เวลาเรียนเทอม1.5!U35</f>
        <v xml:space="preserve"> </v>
      </c>
      <c r="G34" s="92" t="str">
        <f>เวลาเรียนเทอม1.5!V35</f>
        <v xml:space="preserve"> </v>
      </c>
      <c r="H34" s="92" t="str">
        <f>เวลาเรียนเทอม1.5!W35</f>
        <v xml:space="preserve"> </v>
      </c>
      <c r="I34" s="92" t="str">
        <f>เวลาเรียนเทอม1.5!X35</f>
        <v xml:space="preserve"> </v>
      </c>
      <c r="J34" s="92" t="str">
        <f>เวลาเรียนเทอม2.5!U35</f>
        <v xml:space="preserve"> </v>
      </c>
      <c r="K34" s="92" t="str">
        <f>เวลาเรียนเทอม2.5!V35</f>
        <v xml:space="preserve"> </v>
      </c>
      <c r="L34" s="92" t="str">
        <f>เวลาเรียนเทอม2.5!W35</f>
        <v xml:space="preserve"> </v>
      </c>
      <c r="M34" s="92" t="str">
        <f>เวลาเรียนเทอม2.5!X35</f>
        <v xml:space="preserve"> </v>
      </c>
      <c r="N34" s="92" t="str">
        <f>IF(ข้อมูลนักเรียน!A29=""," ",F34+J34)</f>
        <v xml:space="preserve"> </v>
      </c>
      <c r="O34" s="154" t="str">
        <f>IF(ข้อมูลนักเรียน!A29=""," ",N34*100/$N$4)</f>
        <v xml:space="preserve"> </v>
      </c>
      <c r="P34" s="92" t="str">
        <f>IF(ข้อมูลนักเรียน!A29=""," ",G34+K34)</f>
        <v xml:space="preserve"> </v>
      </c>
      <c r="Q34" s="92" t="str">
        <f>IF(ข้อมูลนักเรียน!A29=""," ",H34+L34)</f>
        <v xml:space="preserve"> </v>
      </c>
      <c r="R34" s="92" t="str">
        <f>IF(ข้อมูลนักเรียน!A29=""," ",I34+M34)</f>
        <v xml:space="preserve"> </v>
      </c>
    </row>
    <row r="35" spans="1:19" s="96" customFormat="1" ht="18" customHeight="1" x14ac:dyDescent="0.25">
      <c r="A35" s="86">
        <f>ข้อมูลนักเรียน!A30</f>
        <v>0</v>
      </c>
      <c r="B35" s="87">
        <f>ข้อมูลนักเรียน!B30</f>
        <v>0</v>
      </c>
      <c r="C35" s="88">
        <f>ข้อมูลนักเรียน!C30</f>
        <v>0</v>
      </c>
      <c r="D35" s="89">
        <f>ข้อมูลนักเรียน!D30</f>
        <v>0</v>
      </c>
      <c r="E35" s="89">
        <f>ข้อมูลนักเรียน!E30</f>
        <v>0</v>
      </c>
      <c r="F35" s="92" t="str">
        <f>เวลาเรียนเทอม1.5!U36</f>
        <v xml:space="preserve"> </v>
      </c>
      <c r="G35" s="92" t="str">
        <f>เวลาเรียนเทอม1.5!V36</f>
        <v xml:space="preserve"> </v>
      </c>
      <c r="H35" s="92" t="str">
        <f>เวลาเรียนเทอม1.5!W36</f>
        <v xml:space="preserve"> </v>
      </c>
      <c r="I35" s="92" t="str">
        <f>เวลาเรียนเทอม1.5!X36</f>
        <v xml:space="preserve"> </v>
      </c>
      <c r="J35" s="92" t="str">
        <f>เวลาเรียนเทอม2.5!U36</f>
        <v xml:space="preserve"> </v>
      </c>
      <c r="K35" s="92" t="str">
        <f>เวลาเรียนเทอม2.5!V36</f>
        <v xml:space="preserve"> </v>
      </c>
      <c r="L35" s="92" t="str">
        <f>เวลาเรียนเทอม2.5!W36</f>
        <v xml:space="preserve"> </v>
      </c>
      <c r="M35" s="92" t="str">
        <f>เวลาเรียนเทอม2.5!X36</f>
        <v xml:space="preserve"> </v>
      </c>
      <c r="N35" s="92" t="str">
        <f>IF(ข้อมูลนักเรียน!A30=""," ",F35+J35)</f>
        <v xml:space="preserve"> </v>
      </c>
      <c r="O35" s="154" t="str">
        <f>IF(ข้อมูลนักเรียน!A30=""," ",N35*100/$N$4)</f>
        <v xml:space="preserve"> </v>
      </c>
      <c r="P35" s="92" t="str">
        <f>IF(ข้อมูลนักเรียน!A30=""," ",G35+K35)</f>
        <v xml:space="preserve"> </v>
      </c>
      <c r="Q35" s="92" t="str">
        <f>IF(ข้อมูลนักเรียน!A30=""," ",H35+L35)</f>
        <v xml:space="preserve"> </v>
      </c>
      <c r="R35" s="92" t="str">
        <f>IF(ข้อมูลนักเรียน!A30=""," ",I35+M35)</f>
        <v xml:space="preserve"> </v>
      </c>
    </row>
    <row r="36" spans="1:19" s="96" customFormat="1" ht="18" customHeight="1" x14ac:dyDescent="0.25">
      <c r="A36" s="86">
        <f>ข้อมูลนักเรียน!A31</f>
        <v>0</v>
      </c>
      <c r="B36" s="87">
        <f>ข้อมูลนักเรียน!B31</f>
        <v>0</v>
      </c>
      <c r="C36" s="88">
        <f>ข้อมูลนักเรียน!C31</f>
        <v>0</v>
      </c>
      <c r="D36" s="89">
        <f>ข้อมูลนักเรียน!D31</f>
        <v>0</v>
      </c>
      <c r="E36" s="89">
        <f>ข้อมูลนักเรียน!E31</f>
        <v>0</v>
      </c>
      <c r="F36" s="92" t="str">
        <f>เวลาเรียนเทอม1.5!U37</f>
        <v xml:space="preserve"> </v>
      </c>
      <c r="G36" s="92" t="str">
        <f>เวลาเรียนเทอม1.5!V37</f>
        <v xml:space="preserve"> </v>
      </c>
      <c r="H36" s="92" t="str">
        <f>เวลาเรียนเทอม1.5!W37</f>
        <v xml:space="preserve"> </v>
      </c>
      <c r="I36" s="92" t="str">
        <f>เวลาเรียนเทอม1.5!X37</f>
        <v xml:space="preserve"> </v>
      </c>
      <c r="J36" s="92" t="str">
        <f>เวลาเรียนเทอม2.5!U37</f>
        <v xml:space="preserve"> </v>
      </c>
      <c r="K36" s="92" t="str">
        <f>เวลาเรียนเทอม2.5!V37</f>
        <v xml:space="preserve"> </v>
      </c>
      <c r="L36" s="92" t="str">
        <f>เวลาเรียนเทอม2.5!W37</f>
        <v xml:space="preserve"> </v>
      </c>
      <c r="M36" s="92" t="str">
        <f>เวลาเรียนเทอม2.5!X37</f>
        <v xml:space="preserve"> </v>
      </c>
      <c r="N36" s="92" t="str">
        <f>IF(ข้อมูลนักเรียน!A31=""," ",F36+J36)</f>
        <v xml:space="preserve"> </v>
      </c>
      <c r="O36" s="154" t="str">
        <f>IF(ข้อมูลนักเรียน!A31=""," ",N36*100/$N$4)</f>
        <v xml:space="preserve"> </v>
      </c>
      <c r="P36" s="92" t="str">
        <f>IF(ข้อมูลนักเรียน!A31=""," ",G36+K36)</f>
        <v xml:space="preserve"> </v>
      </c>
      <c r="Q36" s="92" t="str">
        <f>IF(ข้อมูลนักเรียน!A31=""," ",H36+L36)</f>
        <v xml:space="preserve"> </v>
      </c>
      <c r="R36" s="92" t="str">
        <f>IF(ข้อมูลนักเรียน!A31=""," ",I36+M36)</f>
        <v xml:space="preserve"> </v>
      </c>
    </row>
    <row r="37" spans="1:19" s="96" customFormat="1" ht="18" customHeight="1" x14ac:dyDescent="0.25">
      <c r="A37" s="86">
        <f>ข้อมูลนักเรียน!A32</f>
        <v>0</v>
      </c>
      <c r="B37" s="87">
        <f>ข้อมูลนักเรียน!B32</f>
        <v>0</v>
      </c>
      <c r="C37" s="88">
        <f>ข้อมูลนักเรียน!C32</f>
        <v>0</v>
      </c>
      <c r="D37" s="89">
        <f>ข้อมูลนักเรียน!D32</f>
        <v>0</v>
      </c>
      <c r="E37" s="89">
        <f>ข้อมูลนักเรียน!E32</f>
        <v>0</v>
      </c>
      <c r="F37" s="92" t="str">
        <f>เวลาเรียนเทอม1.5!U38</f>
        <v xml:space="preserve"> </v>
      </c>
      <c r="G37" s="92" t="str">
        <f>เวลาเรียนเทอม1.5!V38</f>
        <v xml:space="preserve"> </v>
      </c>
      <c r="H37" s="92" t="str">
        <f>เวลาเรียนเทอม1.5!W38</f>
        <v xml:space="preserve"> </v>
      </c>
      <c r="I37" s="92" t="str">
        <f>เวลาเรียนเทอม1.5!X38</f>
        <v xml:space="preserve"> </v>
      </c>
      <c r="J37" s="92" t="str">
        <f>เวลาเรียนเทอม2.5!U38</f>
        <v xml:space="preserve"> </v>
      </c>
      <c r="K37" s="92" t="str">
        <f>เวลาเรียนเทอม2.5!V38</f>
        <v xml:space="preserve"> </v>
      </c>
      <c r="L37" s="92" t="str">
        <f>เวลาเรียนเทอม2.5!W38</f>
        <v xml:space="preserve"> </v>
      </c>
      <c r="M37" s="92" t="str">
        <f>เวลาเรียนเทอม2.5!X38</f>
        <v xml:space="preserve"> </v>
      </c>
      <c r="N37" s="92" t="str">
        <f>IF(ข้อมูลนักเรียน!A32=""," ",F37+J37)</f>
        <v xml:space="preserve"> </v>
      </c>
      <c r="O37" s="154" t="str">
        <f>IF(ข้อมูลนักเรียน!A32=""," ",N37*100/$N$4)</f>
        <v xml:space="preserve"> </v>
      </c>
      <c r="P37" s="92" t="str">
        <f>IF(ข้อมูลนักเรียน!A32=""," ",G37+K37)</f>
        <v xml:space="preserve"> </v>
      </c>
      <c r="Q37" s="92" t="str">
        <f>IF(ข้อมูลนักเรียน!A32=""," ",H37+L37)</f>
        <v xml:space="preserve"> </v>
      </c>
      <c r="R37" s="92" t="str">
        <f>IF(ข้อมูลนักเรียน!A32=""," ",I37+M37)</f>
        <v xml:space="preserve"> </v>
      </c>
    </row>
    <row r="38" spans="1:19" s="96" customFormat="1" ht="18" customHeight="1" x14ac:dyDescent="0.25">
      <c r="A38" s="86">
        <f>ข้อมูลนักเรียน!A33</f>
        <v>0</v>
      </c>
      <c r="B38" s="87">
        <f>ข้อมูลนักเรียน!B33</f>
        <v>0</v>
      </c>
      <c r="C38" s="88">
        <f>ข้อมูลนักเรียน!C33</f>
        <v>0</v>
      </c>
      <c r="D38" s="89">
        <f>ข้อมูลนักเรียน!D33</f>
        <v>0</v>
      </c>
      <c r="E38" s="89">
        <f>ข้อมูลนักเรียน!E33</f>
        <v>0</v>
      </c>
      <c r="F38" s="92" t="str">
        <f>เวลาเรียนเทอม1.5!U39</f>
        <v xml:space="preserve"> </v>
      </c>
      <c r="G38" s="92" t="str">
        <f>เวลาเรียนเทอม1.5!V39</f>
        <v xml:space="preserve"> </v>
      </c>
      <c r="H38" s="92" t="str">
        <f>เวลาเรียนเทอม1.5!W39</f>
        <v xml:space="preserve"> </v>
      </c>
      <c r="I38" s="92" t="str">
        <f>เวลาเรียนเทอม1.5!X39</f>
        <v xml:space="preserve"> </v>
      </c>
      <c r="J38" s="92" t="str">
        <f>เวลาเรียนเทอม2.5!U39</f>
        <v xml:space="preserve"> </v>
      </c>
      <c r="K38" s="92" t="str">
        <f>เวลาเรียนเทอม2.5!V39</f>
        <v xml:space="preserve"> </v>
      </c>
      <c r="L38" s="92" t="str">
        <f>เวลาเรียนเทอม2.5!W39</f>
        <v xml:space="preserve"> </v>
      </c>
      <c r="M38" s="92" t="str">
        <f>เวลาเรียนเทอม2.5!X39</f>
        <v xml:space="preserve"> </v>
      </c>
      <c r="N38" s="92" t="str">
        <f>IF(ข้อมูลนักเรียน!A33=""," ",F38+J38)</f>
        <v xml:space="preserve"> </v>
      </c>
      <c r="O38" s="154" t="str">
        <f>IF(ข้อมูลนักเรียน!A33=""," ",N38*100/$N$4)</f>
        <v xml:space="preserve"> </v>
      </c>
      <c r="P38" s="92" t="str">
        <f>IF(ข้อมูลนักเรียน!A33=""," ",G38+K38)</f>
        <v xml:space="preserve"> </v>
      </c>
      <c r="Q38" s="92" t="str">
        <f>IF(ข้อมูลนักเรียน!A33=""," ",H38+L38)</f>
        <v xml:space="preserve"> </v>
      </c>
      <c r="R38" s="92" t="str">
        <f>IF(ข้อมูลนักเรียน!A33=""," ",I38+M38)</f>
        <v xml:space="preserve"> </v>
      </c>
    </row>
    <row r="39" spans="1:19" s="96" customFormat="1" x14ac:dyDescent="0.25">
      <c r="A39" s="86">
        <f>ข้อมูลนักเรียน!A34</f>
        <v>0</v>
      </c>
      <c r="B39" s="87">
        <f>ข้อมูลนักเรียน!B34</f>
        <v>0</v>
      </c>
      <c r="C39" s="88">
        <f>ข้อมูลนักเรียน!C34</f>
        <v>0</v>
      </c>
      <c r="D39" s="89">
        <f>ข้อมูลนักเรียน!D34</f>
        <v>0</v>
      </c>
      <c r="E39" s="89">
        <f>ข้อมูลนักเรียน!E34</f>
        <v>0</v>
      </c>
      <c r="F39" s="92" t="str">
        <f>เวลาเรียนเทอม1.5!U40</f>
        <v xml:space="preserve"> </v>
      </c>
      <c r="G39" s="92" t="str">
        <f>เวลาเรียนเทอม1.5!V40</f>
        <v xml:space="preserve"> </v>
      </c>
      <c r="H39" s="92" t="str">
        <f>เวลาเรียนเทอม1.5!W40</f>
        <v xml:space="preserve"> </v>
      </c>
      <c r="I39" s="92" t="str">
        <f>เวลาเรียนเทอม1.5!X40</f>
        <v xml:space="preserve"> </v>
      </c>
      <c r="J39" s="92" t="str">
        <f>เวลาเรียนเทอม2.5!U40</f>
        <v xml:space="preserve"> </v>
      </c>
      <c r="K39" s="92" t="str">
        <f>เวลาเรียนเทอม2.5!V40</f>
        <v xml:space="preserve"> </v>
      </c>
      <c r="L39" s="92" t="str">
        <f>เวลาเรียนเทอม2.5!W40</f>
        <v xml:space="preserve"> </v>
      </c>
      <c r="M39" s="92" t="str">
        <f>เวลาเรียนเทอม2.5!X40</f>
        <v xml:space="preserve"> </v>
      </c>
      <c r="N39" s="92" t="str">
        <f>IF(ข้อมูลนักเรียน!A34=""," ",F39+J39)</f>
        <v xml:space="preserve"> </v>
      </c>
      <c r="O39" s="154" t="str">
        <f>IF(ข้อมูลนักเรียน!A34=""," ",N39*100/$N$4)</f>
        <v xml:space="preserve"> </v>
      </c>
      <c r="P39" s="92" t="str">
        <f>IF(ข้อมูลนักเรียน!A34=""," ",G39+K39)</f>
        <v xml:space="preserve"> </v>
      </c>
      <c r="Q39" s="92" t="str">
        <f>IF(ข้อมูลนักเรียน!A34=""," ",H39+L39)</f>
        <v xml:space="preserve"> </v>
      </c>
      <c r="R39" s="92" t="str">
        <f>IF(ข้อมูลนักเรียน!A34=""," ",I39+M39)</f>
        <v xml:space="preserve"> </v>
      </c>
    </row>
    <row r="40" spans="1:19" s="96" customFormat="1" x14ac:dyDescent="0.25">
      <c r="A40" s="93"/>
      <c r="O40" s="93"/>
      <c r="P40" s="93"/>
      <c r="Q40" s="93"/>
      <c r="R40" s="93"/>
    </row>
    <row r="41" spans="1:19" s="96" customFormat="1" x14ac:dyDescent="0.25">
      <c r="A41" s="93"/>
      <c r="O41" s="93"/>
      <c r="P41" s="93"/>
      <c r="Q41" s="93"/>
      <c r="R41" s="93"/>
    </row>
    <row r="42" spans="1:19" s="96" customFormat="1" x14ac:dyDescent="0.25">
      <c r="A42" s="93"/>
      <c r="O42" s="93"/>
      <c r="P42" s="93"/>
      <c r="Q42" s="93"/>
      <c r="R42" s="93"/>
    </row>
    <row r="43" spans="1:19" s="96" customFormat="1" x14ac:dyDescent="0.25">
      <c r="A43" s="93"/>
      <c r="O43" s="93"/>
      <c r="P43" s="93"/>
      <c r="Q43" s="93"/>
      <c r="R43" s="93"/>
    </row>
    <row r="44" spans="1:19" s="96" customFormat="1" x14ac:dyDescent="0.25">
      <c r="A44" s="93"/>
      <c r="O44" s="93"/>
      <c r="P44" s="93"/>
      <c r="Q44" s="93"/>
      <c r="R44" s="93"/>
    </row>
    <row r="45" spans="1:19" s="96" customFormat="1" x14ac:dyDescent="0.25">
      <c r="A45" s="93"/>
      <c r="O45" s="93"/>
      <c r="P45" s="93"/>
      <c r="Q45" s="93"/>
      <c r="R45" s="93"/>
    </row>
    <row r="46" spans="1:19" s="96" customFormat="1" x14ac:dyDescent="0.25">
      <c r="A46" s="93"/>
      <c r="O46" s="93"/>
      <c r="P46" s="93"/>
      <c r="Q46" s="93"/>
      <c r="R46" s="93"/>
    </row>
    <row r="47" spans="1:19" s="96" customFormat="1" x14ac:dyDescent="0.25">
      <c r="A47" s="93"/>
      <c r="O47" s="93"/>
      <c r="P47" s="93"/>
      <c r="Q47" s="93"/>
      <c r="R47" s="93"/>
    </row>
    <row r="48" spans="1:19" s="96" customFormat="1" x14ac:dyDescent="0.25">
      <c r="A48" s="93"/>
      <c r="O48" s="93"/>
      <c r="P48" s="93"/>
      <c r="Q48" s="93"/>
      <c r="R48" s="93"/>
    </row>
    <row r="49" spans="1:18" s="96" customFormat="1" x14ac:dyDescent="0.25">
      <c r="A49" s="93"/>
      <c r="O49" s="93"/>
      <c r="P49" s="93"/>
      <c r="Q49" s="93"/>
      <c r="R49" s="93"/>
    </row>
    <row r="50" spans="1:18" s="96" customFormat="1" x14ac:dyDescent="0.25">
      <c r="A50" s="93"/>
      <c r="O50" s="93"/>
      <c r="P50" s="93"/>
      <c r="Q50" s="93"/>
      <c r="R50" s="93"/>
    </row>
    <row r="51" spans="1:18" s="96" customFormat="1" x14ac:dyDescent="0.25">
      <c r="A51" s="93"/>
      <c r="O51" s="93"/>
      <c r="P51" s="93"/>
      <c r="Q51" s="93"/>
      <c r="R51" s="93"/>
    </row>
    <row r="52" spans="1:18" s="96" customFormat="1" x14ac:dyDescent="0.25">
      <c r="A52" s="93"/>
      <c r="O52" s="93"/>
      <c r="P52" s="93"/>
      <c r="Q52" s="93"/>
      <c r="R52" s="93"/>
    </row>
    <row r="53" spans="1:18" s="96" customFormat="1" x14ac:dyDescent="0.25">
      <c r="A53" s="93"/>
      <c r="O53" s="93"/>
      <c r="P53" s="93"/>
      <c r="Q53" s="93"/>
      <c r="R53" s="93"/>
    </row>
  </sheetData>
  <sheetProtection algorithmName="SHA-512" hashValue="OKgIXovIrWipnYCnQF59Hd5KUt8pk69M6WzRi2EGJfcJARhOJJhdlyauv+sJWdnHH+kcvzGAZ7w5wUBOYJopkQ==" saltValue="UiBAyjaKm2ijECt2p5w3Ow==" spinCount="100000" sheet="1" objects="1" scenarios="1"/>
  <mergeCells count="21">
    <mergeCell ref="A3:A6"/>
    <mergeCell ref="B3:B6"/>
    <mergeCell ref="C3:E6"/>
    <mergeCell ref="O3:O6"/>
    <mergeCell ref="P3:R4"/>
    <mergeCell ref="P5:P6"/>
    <mergeCell ref="Q5:Q6"/>
    <mergeCell ref="R5:R6"/>
    <mergeCell ref="F4:I4"/>
    <mergeCell ref="J4:M4"/>
    <mergeCell ref="F3:M3"/>
    <mergeCell ref="F5:F6"/>
    <mergeCell ref="G5:G6"/>
    <mergeCell ref="H5:H6"/>
    <mergeCell ref="Q1:R1"/>
    <mergeCell ref="P2:Q2"/>
    <mergeCell ref="I5:I6"/>
    <mergeCell ref="J5:J6"/>
    <mergeCell ref="K5:K6"/>
    <mergeCell ref="L5:L6"/>
    <mergeCell ref="M5:M6"/>
  </mergeCells>
  <phoneticPr fontId="5" type="noConversion"/>
  <pageMargins left="0.7" right="0.12" top="0.44" bottom="0.38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D011F3-C40C-4F9E-9435-495439B4B1B5}">
  <sheetPr codeName="Sheet9">
    <tabColor theme="5" tint="0.39997558519241921"/>
  </sheetPr>
  <dimension ref="A1:AM53"/>
  <sheetViews>
    <sheetView zoomScaleNormal="100" workbookViewId="0">
      <selection activeCell="H6" sqref="H6"/>
    </sheetView>
  </sheetViews>
  <sheetFormatPr defaultRowHeight="24.6" x14ac:dyDescent="0.7"/>
  <cols>
    <col min="1" max="1" width="3.796875" style="99" customWidth="1"/>
    <col min="2" max="2" width="4.796875" style="141" customWidth="1"/>
    <col min="3" max="3" width="3.59765625" style="94" customWidth="1"/>
    <col min="4" max="4" width="8.8984375" style="94" customWidth="1"/>
    <col min="5" max="5" width="4.796875" style="94" customWidth="1"/>
    <col min="6" max="6" width="4.59765625" style="94" customWidth="1"/>
    <col min="7" max="28" width="2.69921875" style="93" customWidth="1"/>
    <col min="29" max="29" width="5.5" style="153" customWidth="1"/>
    <col min="30" max="32" width="5.69921875" style="94" customWidth="1"/>
    <col min="33" max="33" width="5.8984375" style="94" customWidth="1"/>
    <col min="34" max="34" width="5.09765625" style="94" customWidth="1"/>
    <col min="35" max="35" width="5.5" style="94" customWidth="1"/>
    <col min="36" max="36" width="5.69921875" style="94" customWidth="1"/>
    <col min="37" max="37" width="6.296875" style="94" customWidth="1"/>
    <col min="38" max="38" width="6.59765625" style="94" customWidth="1"/>
    <col min="39" max="39" width="6.5" style="94" customWidth="1"/>
    <col min="40" max="16384" width="8.796875" style="94"/>
  </cols>
  <sheetData>
    <row r="1" spans="1:39" x14ac:dyDescent="0.7">
      <c r="A1" s="83" t="s">
        <v>131</v>
      </c>
      <c r="B1" s="138"/>
      <c r="C1" s="83"/>
      <c r="D1" s="83"/>
      <c r="E1" s="83"/>
      <c r="F1" s="83"/>
      <c r="G1" s="68"/>
      <c r="H1" s="68"/>
      <c r="I1" s="68"/>
      <c r="J1" s="60"/>
      <c r="K1" s="60"/>
      <c r="L1" s="60">
        <f>ข้อมูลพื้นฐาน!B8</f>
        <v>0</v>
      </c>
      <c r="M1" s="60"/>
      <c r="N1" s="60"/>
      <c r="O1" s="68"/>
      <c r="P1" s="68"/>
      <c r="Q1" s="68"/>
      <c r="R1" s="68"/>
      <c r="S1" s="68"/>
      <c r="T1" s="68"/>
      <c r="U1" s="68"/>
      <c r="V1" s="68"/>
      <c r="W1" s="63" t="s">
        <v>93</v>
      </c>
      <c r="X1" s="68"/>
      <c r="Y1" s="68">
        <f>ข้อมูลพื้นฐาน!B9</f>
        <v>0</v>
      </c>
      <c r="Z1" s="68"/>
      <c r="AA1" s="68"/>
      <c r="AB1" s="68"/>
    </row>
    <row r="2" spans="1:39" x14ac:dyDescent="0.7">
      <c r="A2" s="84" t="s">
        <v>97</v>
      </c>
      <c r="B2" s="60">
        <f>ข้อมูลพื้นฐาน!B11</f>
        <v>0</v>
      </c>
      <c r="C2" s="60"/>
      <c r="D2" s="60"/>
      <c r="E2" s="60"/>
      <c r="F2" s="60"/>
      <c r="G2" s="68"/>
      <c r="H2" s="124" t="s">
        <v>8</v>
      </c>
      <c r="I2" s="68"/>
      <c r="J2" s="68"/>
      <c r="K2" s="62">
        <f>ข้อมูลพื้นฐาน!B10</f>
        <v>0</v>
      </c>
      <c r="L2" s="68"/>
      <c r="M2" s="124"/>
      <c r="N2" s="68"/>
      <c r="O2" s="68"/>
      <c r="P2" s="62"/>
      <c r="Q2" s="68"/>
      <c r="R2" s="63" t="s">
        <v>199</v>
      </c>
      <c r="S2" s="68"/>
      <c r="T2" s="68">
        <f>ข้อมูลพื้นฐาน!B13</f>
        <v>0</v>
      </c>
      <c r="U2" s="68"/>
      <c r="V2" s="68"/>
      <c r="W2" s="63" t="s">
        <v>192</v>
      </c>
      <c r="X2" s="63"/>
      <c r="Y2" s="63"/>
      <c r="Z2" s="63"/>
      <c r="AA2" s="68"/>
      <c r="AB2" s="63"/>
    </row>
    <row r="3" spans="1:39" x14ac:dyDescent="0.7">
      <c r="A3" s="232" t="s">
        <v>64</v>
      </c>
      <c r="B3" s="235" t="s">
        <v>72</v>
      </c>
      <c r="C3" s="238" t="s">
        <v>71</v>
      </c>
      <c r="D3" s="239"/>
      <c r="E3" s="240"/>
      <c r="F3" s="270" t="s">
        <v>207</v>
      </c>
      <c r="G3" s="270"/>
      <c r="H3" s="270"/>
      <c r="I3" s="270"/>
      <c r="J3" s="270"/>
      <c r="K3" s="270"/>
      <c r="L3" s="270"/>
      <c r="M3" s="270"/>
      <c r="N3" s="270"/>
      <c r="O3" s="270"/>
      <c r="P3" s="270"/>
      <c r="Q3" s="270"/>
      <c r="R3" s="270"/>
      <c r="S3" s="270"/>
      <c r="T3" s="270"/>
      <c r="U3" s="270"/>
      <c r="V3" s="270"/>
      <c r="W3" s="270"/>
      <c r="X3" s="270"/>
      <c r="Y3" s="270"/>
      <c r="Z3" s="270"/>
      <c r="AA3" s="270"/>
      <c r="AB3" s="270"/>
      <c r="AC3" s="269" t="s">
        <v>109</v>
      </c>
    </row>
    <row r="4" spans="1:39" ht="26.4" customHeight="1" x14ac:dyDescent="0.7">
      <c r="A4" s="233"/>
      <c r="B4" s="236"/>
      <c r="C4" s="241"/>
      <c r="D4" s="242"/>
      <c r="E4" s="243"/>
      <c r="F4" s="128" t="s">
        <v>132</v>
      </c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1"/>
      <c r="AC4" s="269"/>
    </row>
    <row r="5" spans="1:39" ht="21" customHeight="1" x14ac:dyDescent="0.7">
      <c r="A5" s="233"/>
      <c r="B5" s="236"/>
      <c r="C5" s="241"/>
      <c r="D5" s="242"/>
      <c r="E5" s="243"/>
      <c r="F5" s="143" t="s">
        <v>133</v>
      </c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269"/>
    </row>
    <row r="6" spans="1:39" ht="21" customHeight="1" x14ac:dyDescent="0.7">
      <c r="A6" s="234"/>
      <c r="B6" s="237"/>
      <c r="C6" s="244"/>
      <c r="D6" s="245"/>
      <c r="E6" s="246"/>
      <c r="F6" s="144" t="s">
        <v>134</v>
      </c>
      <c r="G6" s="145"/>
      <c r="H6" s="145"/>
      <c r="I6" s="145"/>
      <c r="J6" s="145"/>
      <c r="K6" s="145"/>
      <c r="L6" s="145"/>
      <c r="M6" s="145"/>
      <c r="N6" s="145"/>
      <c r="O6" s="145"/>
      <c r="P6" s="145"/>
      <c r="Q6" s="145"/>
      <c r="R6" s="145"/>
      <c r="S6" s="145"/>
      <c r="T6" s="145"/>
      <c r="U6" s="145"/>
      <c r="V6" s="145"/>
      <c r="W6" s="145"/>
      <c r="X6" s="145"/>
      <c r="Y6" s="145"/>
      <c r="Z6" s="145"/>
      <c r="AA6" s="145"/>
      <c r="AB6" s="145"/>
      <c r="AC6" s="164">
        <f>SUM(G6:AB6)</f>
        <v>0</v>
      </c>
      <c r="AI6" s="99"/>
      <c r="AJ6" s="99"/>
      <c r="AK6" s="99"/>
      <c r="AL6" s="99"/>
      <c r="AM6" s="99"/>
    </row>
    <row r="7" spans="1:39" s="96" customFormat="1" ht="18" customHeight="1" x14ac:dyDescent="0.25">
      <c r="A7" s="86">
        <f>ข้อมูลนักเรียน!A2</f>
        <v>1</v>
      </c>
      <c r="B7" s="139">
        <f>ข้อมูลนักเรียน!B2</f>
        <v>3922</v>
      </c>
      <c r="C7" s="88" t="str">
        <f>ข้อมูลนักเรียน!C2</f>
        <v>ด.ช.</v>
      </c>
      <c r="D7" s="89" t="str">
        <f>ข้อมูลนักเรียน!D2</f>
        <v>สุรชัย</v>
      </c>
      <c r="E7" s="89" t="str">
        <f>ข้อมูลนักเรียน!E2</f>
        <v>เมืองปาก</v>
      </c>
      <c r="F7" s="103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/>
      <c r="AB7" s="91"/>
      <c r="AC7" s="153">
        <f>IF(ข้อมูลนักเรียน!A2=""," ",SUM(G7:AB7))</f>
        <v>0</v>
      </c>
    </row>
    <row r="8" spans="1:39" s="96" customFormat="1" ht="18" customHeight="1" x14ac:dyDescent="0.25">
      <c r="A8" s="86">
        <f>ข้อมูลนักเรียน!A3</f>
        <v>2</v>
      </c>
      <c r="B8" s="139">
        <f>ข้อมูลนักเรียน!B3</f>
        <v>3923</v>
      </c>
      <c r="C8" s="88" t="str">
        <f>ข้อมูลนักเรียน!C3</f>
        <v>ด.ช.</v>
      </c>
      <c r="D8" s="89" t="str">
        <f>ข้อมูลนักเรียน!D3</f>
        <v>ชนาธิป</v>
      </c>
      <c r="E8" s="89" t="str">
        <f>ข้อมูลนักเรียน!E3</f>
        <v>คำมา</v>
      </c>
      <c r="F8" s="103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153">
        <f>IF(ข้อมูลนักเรียน!A3=""," ",SUM(G8:AB8))</f>
        <v>0</v>
      </c>
    </row>
    <row r="9" spans="1:39" s="96" customFormat="1" ht="18" customHeight="1" x14ac:dyDescent="0.25">
      <c r="A9" s="86">
        <f>ข้อมูลนักเรียน!A4</f>
        <v>3</v>
      </c>
      <c r="B9" s="139">
        <f>ข้อมูลนักเรียน!B4</f>
        <v>3924</v>
      </c>
      <c r="C9" s="88" t="str">
        <f>ข้อมูลนักเรียน!C4</f>
        <v>ด.ช.</v>
      </c>
      <c r="D9" s="89" t="str">
        <f>ข้อมูลนักเรียน!D4</f>
        <v>ปกรณ์</v>
      </c>
      <c r="E9" s="89" t="str">
        <f>ข้อมูลนักเรียน!E4</f>
        <v>ศรีบุญ</v>
      </c>
      <c r="F9" s="103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153">
        <f>IF(ข้อมูลนักเรียน!A4=""," ",SUM(G9:AB9))</f>
        <v>0</v>
      </c>
    </row>
    <row r="10" spans="1:39" s="96" customFormat="1" ht="18" customHeight="1" x14ac:dyDescent="0.25">
      <c r="A10" s="86">
        <f>ข้อมูลนักเรียน!A5</f>
        <v>4</v>
      </c>
      <c r="B10" s="139">
        <f>ข้อมูลนักเรียน!B5</f>
        <v>4045</v>
      </c>
      <c r="C10" s="88" t="str">
        <f>ข้อมูลนักเรียน!C5</f>
        <v>ด.ช.</v>
      </c>
      <c r="D10" s="89" t="str">
        <f>ข้อมูลนักเรียน!D5</f>
        <v>นาวิน</v>
      </c>
      <c r="E10" s="89" t="str">
        <f>ข้อมูลนักเรียน!E5</f>
        <v>มาเสือ</v>
      </c>
      <c r="F10" s="103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153">
        <f>IF(ข้อมูลนักเรียน!A5=""," ",SUM(G10:AB10))</f>
        <v>0</v>
      </c>
    </row>
    <row r="11" spans="1:39" s="96" customFormat="1" ht="18" customHeight="1" x14ac:dyDescent="0.25">
      <c r="A11" s="86">
        <f>ข้อมูลนักเรียน!A6</f>
        <v>5</v>
      </c>
      <c r="B11" s="139">
        <f>ข้อมูลนักเรียน!B6</f>
        <v>4047</v>
      </c>
      <c r="C11" s="88" t="str">
        <f>ข้อมูลนักเรียน!C6</f>
        <v>ด.ช.</v>
      </c>
      <c r="D11" s="89" t="str">
        <f>ข้อมูลนักเรียน!D6</f>
        <v>กุลชาติ</v>
      </c>
      <c r="E11" s="89" t="str">
        <f>ข้อมูลนักเรียน!E6</f>
        <v>พรมตา</v>
      </c>
      <c r="F11" s="103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153">
        <f>IF(ข้อมูลนักเรียน!A6=""," ",SUM(G11:AB11))</f>
        <v>0</v>
      </c>
    </row>
    <row r="12" spans="1:39" s="96" customFormat="1" ht="18" customHeight="1" x14ac:dyDescent="0.25">
      <c r="A12" s="86">
        <f>ข้อมูลนักเรียน!A7</f>
        <v>6</v>
      </c>
      <c r="B12" s="139">
        <f>ข้อมูลนักเรียน!B7</f>
        <v>4052</v>
      </c>
      <c r="C12" s="88" t="str">
        <f>ข้อมูลนักเรียน!C7</f>
        <v>ด.ช.</v>
      </c>
      <c r="D12" s="89" t="str">
        <f>ข้อมูลนักเรียน!D7</f>
        <v>เอกวัส</v>
      </c>
      <c r="E12" s="89" t="str">
        <f>ข้อมูลนักเรียน!E7</f>
        <v>แพรทอง</v>
      </c>
      <c r="F12" s="103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153">
        <f>IF(ข้อมูลนักเรียน!A7=""," ",SUM(G12:AB12))</f>
        <v>0</v>
      </c>
    </row>
    <row r="13" spans="1:39" s="96" customFormat="1" ht="18" customHeight="1" x14ac:dyDescent="0.25">
      <c r="A13" s="86">
        <f>ข้อมูลนักเรียน!A8</f>
        <v>7</v>
      </c>
      <c r="B13" s="139">
        <f>ข้อมูลนักเรียน!B8</f>
        <v>4129</v>
      </c>
      <c r="C13" s="88" t="str">
        <f>ข้อมูลนักเรียน!C8</f>
        <v>ด.ช.</v>
      </c>
      <c r="D13" s="89" t="str">
        <f>ข้อมูลนักเรียน!D8</f>
        <v>ภูวเดช</v>
      </c>
      <c r="E13" s="89" t="str">
        <f>ข้อมูลนักเรียน!E8</f>
        <v>แก้วประดับ</v>
      </c>
      <c r="F13" s="103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153">
        <f>IF(ข้อมูลนักเรียน!A8=""," ",SUM(G13:AB13))</f>
        <v>0</v>
      </c>
    </row>
    <row r="14" spans="1:39" s="96" customFormat="1" ht="18" customHeight="1" x14ac:dyDescent="0.25">
      <c r="A14" s="86">
        <f>ข้อมูลนักเรียน!A9</f>
        <v>8</v>
      </c>
      <c r="B14" s="139">
        <f>ข้อมูลนักเรียน!B9</f>
        <v>3959</v>
      </c>
      <c r="C14" s="88" t="str">
        <f>ข้อมูลนักเรียน!C9</f>
        <v>ด.ญ.</v>
      </c>
      <c r="D14" s="89" t="str">
        <f>ข้อมูลนักเรียน!D9</f>
        <v>ปาริชาติ</v>
      </c>
      <c r="E14" s="89" t="str">
        <f>ข้อมูลนักเรียน!E9</f>
        <v>แก้วใส</v>
      </c>
      <c r="F14" s="103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153">
        <f>IF(ข้อมูลนักเรียน!A9=""," ",SUM(G14:AB14))</f>
        <v>0</v>
      </c>
    </row>
    <row r="15" spans="1:39" s="96" customFormat="1" ht="18" customHeight="1" x14ac:dyDescent="0.25">
      <c r="A15" s="86">
        <f>ข้อมูลนักเรียน!A10</f>
        <v>0</v>
      </c>
      <c r="B15" s="139">
        <f>ข้อมูลนักเรียน!B10</f>
        <v>0</v>
      </c>
      <c r="C15" s="88">
        <f>ข้อมูลนักเรียน!C10</f>
        <v>0</v>
      </c>
      <c r="D15" s="89">
        <f>ข้อมูลนักเรียน!D10</f>
        <v>0</v>
      </c>
      <c r="E15" s="89">
        <f>ข้อมูลนักเรียน!E10</f>
        <v>0</v>
      </c>
      <c r="F15" s="103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153" t="str">
        <f>IF(ข้อมูลนักเรียน!A10=""," ",SUM(G15:AB15))</f>
        <v xml:space="preserve"> </v>
      </c>
    </row>
    <row r="16" spans="1:39" s="96" customFormat="1" ht="18" customHeight="1" x14ac:dyDescent="0.25">
      <c r="A16" s="86">
        <f>ข้อมูลนักเรียน!A11</f>
        <v>0</v>
      </c>
      <c r="B16" s="139">
        <f>ข้อมูลนักเรียน!B11</f>
        <v>0</v>
      </c>
      <c r="C16" s="88">
        <f>ข้อมูลนักเรียน!C11</f>
        <v>0</v>
      </c>
      <c r="D16" s="89">
        <f>ข้อมูลนักเรียน!D11</f>
        <v>0</v>
      </c>
      <c r="E16" s="89">
        <f>ข้อมูลนักเรียน!E11</f>
        <v>0</v>
      </c>
      <c r="F16" s="103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153" t="str">
        <f>IF(ข้อมูลนักเรียน!A11=""," ",SUM(G16:AB16))</f>
        <v xml:space="preserve"> </v>
      </c>
    </row>
    <row r="17" spans="1:29" s="96" customFormat="1" ht="18" customHeight="1" x14ac:dyDescent="0.25">
      <c r="A17" s="86">
        <f>ข้อมูลนักเรียน!A12</f>
        <v>0</v>
      </c>
      <c r="B17" s="139">
        <f>ข้อมูลนักเรียน!B12</f>
        <v>0</v>
      </c>
      <c r="C17" s="88">
        <f>ข้อมูลนักเรียน!C12</f>
        <v>0</v>
      </c>
      <c r="D17" s="89">
        <f>ข้อมูลนักเรียน!D12</f>
        <v>0</v>
      </c>
      <c r="E17" s="89">
        <f>ข้อมูลนักเรียน!E12</f>
        <v>0</v>
      </c>
      <c r="F17" s="103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153" t="str">
        <f>IF(ข้อมูลนักเรียน!A12=""," ",SUM(G17:AB17))</f>
        <v xml:space="preserve"> </v>
      </c>
    </row>
    <row r="18" spans="1:29" s="96" customFormat="1" ht="18" customHeight="1" x14ac:dyDescent="0.25">
      <c r="A18" s="86">
        <f>ข้อมูลนักเรียน!A13</f>
        <v>0</v>
      </c>
      <c r="B18" s="139">
        <f>ข้อมูลนักเรียน!B13</f>
        <v>0</v>
      </c>
      <c r="C18" s="88">
        <f>ข้อมูลนักเรียน!C13</f>
        <v>0</v>
      </c>
      <c r="D18" s="89">
        <f>ข้อมูลนักเรียน!D13</f>
        <v>0</v>
      </c>
      <c r="E18" s="89">
        <f>ข้อมูลนักเรียน!E13</f>
        <v>0</v>
      </c>
      <c r="F18" s="103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153" t="str">
        <f>IF(ข้อมูลนักเรียน!A13=""," ",SUM(G18:AB18))</f>
        <v xml:space="preserve"> </v>
      </c>
    </row>
    <row r="19" spans="1:29" s="96" customFormat="1" ht="18" customHeight="1" x14ac:dyDescent="0.25">
      <c r="A19" s="86">
        <f>ข้อมูลนักเรียน!A14</f>
        <v>0</v>
      </c>
      <c r="B19" s="139">
        <f>ข้อมูลนักเรียน!B14</f>
        <v>0</v>
      </c>
      <c r="C19" s="88">
        <f>ข้อมูลนักเรียน!C14</f>
        <v>0</v>
      </c>
      <c r="D19" s="89">
        <f>ข้อมูลนักเรียน!D14</f>
        <v>0</v>
      </c>
      <c r="E19" s="89">
        <f>ข้อมูลนักเรียน!E14</f>
        <v>0</v>
      </c>
      <c r="F19" s="103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153" t="str">
        <f>IF(ข้อมูลนักเรียน!A14=""," ",SUM(G19:AB19))</f>
        <v xml:space="preserve"> </v>
      </c>
    </row>
    <row r="20" spans="1:29" s="96" customFormat="1" ht="18" customHeight="1" x14ac:dyDescent="0.25">
      <c r="A20" s="86">
        <f>ข้อมูลนักเรียน!A15</f>
        <v>0</v>
      </c>
      <c r="B20" s="139">
        <f>ข้อมูลนักเรียน!B15</f>
        <v>0</v>
      </c>
      <c r="C20" s="88">
        <f>ข้อมูลนักเรียน!C15</f>
        <v>0</v>
      </c>
      <c r="D20" s="89">
        <f>ข้อมูลนักเรียน!D15</f>
        <v>0</v>
      </c>
      <c r="E20" s="89">
        <f>ข้อมูลนักเรียน!E15</f>
        <v>0</v>
      </c>
      <c r="F20" s="103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153" t="str">
        <f>IF(ข้อมูลนักเรียน!A15=""," ",SUM(G20:AB20))</f>
        <v xml:space="preserve"> </v>
      </c>
    </row>
    <row r="21" spans="1:29" s="96" customFormat="1" ht="18" customHeight="1" x14ac:dyDescent="0.25">
      <c r="A21" s="86">
        <f>ข้อมูลนักเรียน!A16</f>
        <v>0</v>
      </c>
      <c r="B21" s="139">
        <f>ข้อมูลนักเรียน!B16</f>
        <v>0</v>
      </c>
      <c r="C21" s="88">
        <f>ข้อมูลนักเรียน!C16</f>
        <v>0</v>
      </c>
      <c r="D21" s="89">
        <f>ข้อมูลนักเรียน!D16</f>
        <v>0</v>
      </c>
      <c r="E21" s="89">
        <f>ข้อมูลนักเรียน!E16</f>
        <v>0</v>
      </c>
      <c r="F21" s="103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153" t="str">
        <f>IF(ข้อมูลนักเรียน!A16=""," ",SUM(G21:AB21))</f>
        <v xml:space="preserve"> </v>
      </c>
    </row>
    <row r="22" spans="1:29" s="96" customFormat="1" ht="18" customHeight="1" x14ac:dyDescent="0.25">
      <c r="A22" s="86">
        <f>ข้อมูลนักเรียน!A17</f>
        <v>0</v>
      </c>
      <c r="B22" s="139">
        <f>ข้อมูลนักเรียน!B17</f>
        <v>0</v>
      </c>
      <c r="C22" s="88">
        <f>ข้อมูลนักเรียน!C17</f>
        <v>0</v>
      </c>
      <c r="D22" s="89">
        <f>ข้อมูลนักเรียน!D17</f>
        <v>0</v>
      </c>
      <c r="E22" s="89">
        <f>ข้อมูลนักเรียน!E17</f>
        <v>0</v>
      </c>
      <c r="F22" s="103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153" t="str">
        <f>IF(ข้อมูลนักเรียน!A17=""," ",SUM(G22:AB22))</f>
        <v xml:space="preserve"> </v>
      </c>
    </row>
    <row r="23" spans="1:29" s="96" customFormat="1" ht="18" customHeight="1" x14ac:dyDescent="0.25">
      <c r="A23" s="86">
        <f>ข้อมูลนักเรียน!A18</f>
        <v>0</v>
      </c>
      <c r="B23" s="139">
        <f>ข้อมูลนักเรียน!B18</f>
        <v>0</v>
      </c>
      <c r="C23" s="88">
        <f>ข้อมูลนักเรียน!C18</f>
        <v>0</v>
      </c>
      <c r="D23" s="89">
        <f>ข้อมูลนักเรียน!D18</f>
        <v>0</v>
      </c>
      <c r="E23" s="89">
        <f>ข้อมูลนักเรียน!E18</f>
        <v>0</v>
      </c>
      <c r="F23" s="103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153" t="str">
        <f>IF(ข้อมูลนักเรียน!A18=""," ",SUM(G23:AB23))</f>
        <v xml:space="preserve"> </v>
      </c>
    </row>
    <row r="24" spans="1:29" s="96" customFormat="1" ht="18" customHeight="1" x14ac:dyDescent="0.25">
      <c r="A24" s="86">
        <f>ข้อมูลนักเรียน!A19</f>
        <v>0</v>
      </c>
      <c r="B24" s="139">
        <f>ข้อมูลนักเรียน!B19</f>
        <v>0</v>
      </c>
      <c r="C24" s="88">
        <f>ข้อมูลนักเรียน!C19</f>
        <v>0</v>
      </c>
      <c r="D24" s="89">
        <f>ข้อมูลนักเรียน!D19</f>
        <v>0</v>
      </c>
      <c r="E24" s="89">
        <f>ข้อมูลนักเรียน!E19</f>
        <v>0</v>
      </c>
      <c r="F24" s="103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153" t="str">
        <f>IF(ข้อมูลนักเรียน!A19=""," ",SUM(G24:AB24))</f>
        <v xml:space="preserve"> </v>
      </c>
    </row>
    <row r="25" spans="1:29" s="96" customFormat="1" ht="18" customHeight="1" x14ac:dyDescent="0.25">
      <c r="A25" s="86">
        <f>ข้อมูลนักเรียน!A20</f>
        <v>0</v>
      </c>
      <c r="B25" s="139">
        <f>ข้อมูลนักเรียน!B20</f>
        <v>0</v>
      </c>
      <c r="C25" s="88">
        <f>ข้อมูลนักเรียน!C20</f>
        <v>0</v>
      </c>
      <c r="D25" s="89">
        <f>ข้อมูลนักเรียน!D20</f>
        <v>0</v>
      </c>
      <c r="E25" s="89">
        <f>ข้อมูลนักเรียน!E20</f>
        <v>0</v>
      </c>
      <c r="F25" s="103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153" t="str">
        <f>IF(ข้อมูลนักเรียน!A20=""," ",SUM(G25:AB25))</f>
        <v xml:space="preserve"> </v>
      </c>
    </row>
    <row r="26" spans="1:29" s="96" customFormat="1" ht="18" customHeight="1" x14ac:dyDescent="0.25">
      <c r="A26" s="86">
        <f>ข้อมูลนักเรียน!A21</f>
        <v>0</v>
      </c>
      <c r="B26" s="139">
        <f>ข้อมูลนักเรียน!B21</f>
        <v>0</v>
      </c>
      <c r="C26" s="88">
        <f>ข้อมูลนักเรียน!C21</f>
        <v>0</v>
      </c>
      <c r="D26" s="89">
        <f>ข้อมูลนักเรียน!D21</f>
        <v>0</v>
      </c>
      <c r="E26" s="89">
        <f>ข้อมูลนักเรียน!E21</f>
        <v>0</v>
      </c>
      <c r="F26" s="103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153" t="str">
        <f>IF(ข้อมูลนักเรียน!A21=""," ",SUM(G26:AB26))</f>
        <v xml:space="preserve"> </v>
      </c>
    </row>
    <row r="27" spans="1:29" s="96" customFormat="1" ht="18" customHeight="1" x14ac:dyDescent="0.25">
      <c r="A27" s="86">
        <f>ข้อมูลนักเรียน!A22</f>
        <v>0</v>
      </c>
      <c r="B27" s="139">
        <f>ข้อมูลนักเรียน!B22</f>
        <v>0</v>
      </c>
      <c r="C27" s="88">
        <f>ข้อมูลนักเรียน!C22</f>
        <v>0</v>
      </c>
      <c r="D27" s="89">
        <f>ข้อมูลนักเรียน!D22</f>
        <v>0</v>
      </c>
      <c r="E27" s="89">
        <f>ข้อมูลนักเรียน!E22</f>
        <v>0</v>
      </c>
      <c r="F27" s="103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153" t="str">
        <f>IF(ข้อมูลนักเรียน!A22=""," ",SUM(G27:AB27))</f>
        <v xml:space="preserve"> </v>
      </c>
    </row>
    <row r="28" spans="1:29" s="96" customFormat="1" ht="18" customHeight="1" x14ac:dyDescent="0.25">
      <c r="A28" s="86">
        <f>ข้อมูลนักเรียน!A23</f>
        <v>0</v>
      </c>
      <c r="B28" s="139">
        <f>ข้อมูลนักเรียน!B23</f>
        <v>0</v>
      </c>
      <c r="C28" s="88">
        <f>ข้อมูลนักเรียน!C23</f>
        <v>0</v>
      </c>
      <c r="D28" s="89">
        <f>ข้อมูลนักเรียน!D23</f>
        <v>0</v>
      </c>
      <c r="E28" s="89">
        <f>ข้อมูลนักเรียน!E23</f>
        <v>0</v>
      </c>
      <c r="F28" s="103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153" t="str">
        <f>IF(ข้อมูลนักเรียน!A23=""," ",SUM(G28:AB28))</f>
        <v xml:space="preserve"> </v>
      </c>
    </row>
    <row r="29" spans="1:29" s="96" customFormat="1" ht="18" customHeight="1" x14ac:dyDescent="0.25">
      <c r="A29" s="86">
        <f>ข้อมูลนักเรียน!A24</f>
        <v>0</v>
      </c>
      <c r="B29" s="139">
        <f>ข้อมูลนักเรียน!B24</f>
        <v>0</v>
      </c>
      <c r="C29" s="88">
        <f>ข้อมูลนักเรียน!C24</f>
        <v>0</v>
      </c>
      <c r="D29" s="89">
        <f>ข้อมูลนักเรียน!D24</f>
        <v>0</v>
      </c>
      <c r="E29" s="89">
        <f>ข้อมูลนักเรียน!E24</f>
        <v>0</v>
      </c>
      <c r="F29" s="103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153" t="str">
        <f>IF(ข้อมูลนักเรียน!A24=""," ",SUM(G29:AB29))</f>
        <v xml:space="preserve"> </v>
      </c>
    </row>
    <row r="30" spans="1:29" s="96" customFormat="1" ht="18" customHeight="1" x14ac:dyDescent="0.25">
      <c r="A30" s="86">
        <f>ข้อมูลนักเรียน!A25</f>
        <v>0</v>
      </c>
      <c r="B30" s="139">
        <f>ข้อมูลนักเรียน!B25</f>
        <v>0</v>
      </c>
      <c r="C30" s="88">
        <f>ข้อมูลนักเรียน!C25</f>
        <v>0</v>
      </c>
      <c r="D30" s="89">
        <f>ข้อมูลนักเรียน!D25</f>
        <v>0</v>
      </c>
      <c r="E30" s="89">
        <f>ข้อมูลนักเรียน!E25</f>
        <v>0</v>
      </c>
      <c r="F30" s="103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153" t="str">
        <f>IF(ข้อมูลนักเรียน!A25=""," ",SUM(G30:AB30))</f>
        <v xml:space="preserve"> </v>
      </c>
    </row>
    <row r="31" spans="1:29" s="96" customFormat="1" ht="18" customHeight="1" x14ac:dyDescent="0.25">
      <c r="A31" s="86">
        <f>ข้อมูลนักเรียน!A26</f>
        <v>0</v>
      </c>
      <c r="B31" s="139">
        <f>ข้อมูลนักเรียน!B26</f>
        <v>0</v>
      </c>
      <c r="C31" s="88">
        <f>ข้อมูลนักเรียน!C26</f>
        <v>0</v>
      </c>
      <c r="D31" s="89">
        <f>ข้อมูลนักเรียน!D26</f>
        <v>0</v>
      </c>
      <c r="E31" s="89">
        <f>ข้อมูลนักเรียน!E26</f>
        <v>0</v>
      </c>
      <c r="F31" s="103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153" t="str">
        <f>IF(ข้อมูลนักเรียน!A26=""," ",SUM(G31:AB31))</f>
        <v xml:space="preserve"> </v>
      </c>
    </row>
    <row r="32" spans="1:29" s="96" customFormat="1" ht="18" customHeight="1" x14ac:dyDescent="0.25">
      <c r="A32" s="86">
        <f>ข้อมูลนักเรียน!A27</f>
        <v>0</v>
      </c>
      <c r="B32" s="139">
        <f>ข้อมูลนักเรียน!B27</f>
        <v>0</v>
      </c>
      <c r="C32" s="88">
        <f>ข้อมูลนักเรียน!C27</f>
        <v>0</v>
      </c>
      <c r="D32" s="89">
        <f>ข้อมูลนักเรียน!D27</f>
        <v>0</v>
      </c>
      <c r="E32" s="89">
        <f>ข้อมูลนักเรียน!E27</f>
        <v>0</v>
      </c>
      <c r="F32" s="103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153" t="str">
        <f>IF(ข้อมูลนักเรียน!A27=""," ",SUM(G32:AB32))</f>
        <v xml:space="preserve"> </v>
      </c>
    </row>
    <row r="33" spans="1:29" s="96" customFormat="1" ht="18" customHeight="1" x14ac:dyDescent="0.25">
      <c r="A33" s="86">
        <f>ข้อมูลนักเรียน!A28</f>
        <v>0</v>
      </c>
      <c r="B33" s="139">
        <f>ข้อมูลนักเรียน!B28</f>
        <v>0</v>
      </c>
      <c r="C33" s="88">
        <f>ข้อมูลนักเรียน!C28</f>
        <v>0</v>
      </c>
      <c r="D33" s="89">
        <f>ข้อมูลนักเรียน!D28</f>
        <v>0</v>
      </c>
      <c r="E33" s="89">
        <f>ข้อมูลนักเรียน!E28</f>
        <v>0</v>
      </c>
      <c r="F33" s="103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153" t="str">
        <f>IF(ข้อมูลนักเรียน!A28=""," ",SUM(G33:AB33))</f>
        <v xml:space="preserve"> </v>
      </c>
    </row>
    <row r="34" spans="1:29" s="96" customFormat="1" ht="18" customHeight="1" x14ac:dyDescent="0.25">
      <c r="A34" s="86">
        <f>ข้อมูลนักเรียน!A29</f>
        <v>0</v>
      </c>
      <c r="B34" s="139">
        <f>ข้อมูลนักเรียน!B29</f>
        <v>0</v>
      </c>
      <c r="C34" s="88">
        <f>ข้อมูลนักเรียน!C29</f>
        <v>0</v>
      </c>
      <c r="D34" s="89">
        <f>ข้อมูลนักเรียน!D29</f>
        <v>0</v>
      </c>
      <c r="E34" s="89">
        <f>ข้อมูลนักเรียน!E29</f>
        <v>0</v>
      </c>
      <c r="F34" s="103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153" t="str">
        <f>IF(ข้อมูลนักเรียน!A29=""," ",SUM(G34:AB34))</f>
        <v xml:space="preserve"> </v>
      </c>
    </row>
    <row r="35" spans="1:29" s="96" customFormat="1" ht="18" customHeight="1" x14ac:dyDescent="0.25">
      <c r="A35" s="86">
        <f>ข้อมูลนักเรียน!A30</f>
        <v>0</v>
      </c>
      <c r="B35" s="139">
        <f>ข้อมูลนักเรียน!B30</f>
        <v>0</v>
      </c>
      <c r="C35" s="88">
        <f>ข้อมูลนักเรียน!C30</f>
        <v>0</v>
      </c>
      <c r="D35" s="89">
        <f>ข้อมูลนักเรียน!D30</f>
        <v>0</v>
      </c>
      <c r="E35" s="89">
        <f>ข้อมูลนักเรียน!E30</f>
        <v>0</v>
      </c>
      <c r="F35" s="103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153" t="str">
        <f>IF(ข้อมูลนักเรียน!A30=""," ",SUM(G35:AB35))</f>
        <v xml:space="preserve"> </v>
      </c>
    </row>
    <row r="36" spans="1:29" s="96" customFormat="1" ht="18" customHeight="1" x14ac:dyDescent="0.25">
      <c r="A36" s="86">
        <f>ข้อมูลนักเรียน!A31</f>
        <v>0</v>
      </c>
      <c r="B36" s="139">
        <f>ข้อมูลนักเรียน!B31</f>
        <v>0</v>
      </c>
      <c r="C36" s="88">
        <f>ข้อมูลนักเรียน!C31</f>
        <v>0</v>
      </c>
      <c r="D36" s="89">
        <f>ข้อมูลนักเรียน!D31</f>
        <v>0</v>
      </c>
      <c r="E36" s="89">
        <f>ข้อมูลนักเรียน!E31</f>
        <v>0</v>
      </c>
      <c r="F36" s="103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153" t="str">
        <f>IF(ข้อมูลนักเรียน!A31=""," ",SUM(G36:AB36))</f>
        <v xml:space="preserve"> </v>
      </c>
    </row>
    <row r="37" spans="1:29" s="96" customFormat="1" ht="18" customHeight="1" x14ac:dyDescent="0.25">
      <c r="A37" s="86">
        <f>ข้อมูลนักเรียน!A32</f>
        <v>0</v>
      </c>
      <c r="B37" s="139">
        <f>ข้อมูลนักเรียน!B32</f>
        <v>0</v>
      </c>
      <c r="C37" s="88">
        <f>ข้อมูลนักเรียน!C32</f>
        <v>0</v>
      </c>
      <c r="D37" s="89">
        <f>ข้อมูลนักเรียน!D32</f>
        <v>0</v>
      </c>
      <c r="E37" s="89">
        <f>ข้อมูลนักเรียน!E32</f>
        <v>0</v>
      </c>
      <c r="F37" s="103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2"/>
      <c r="AB37" s="92"/>
      <c r="AC37" s="153" t="str">
        <f>IF(ข้อมูลนักเรียน!A32=""," ",SUM(G37:AB37))</f>
        <v xml:space="preserve"> </v>
      </c>
    </row>
    <row r="38" spans="1:29" s="96" customFormat="1" ht="18" customHeight="1" x14ac:dyDescent="0.25">
      <c r="A38" s="86">
        <f>ข้อมูลนักเรียน!A33</f>
        <v>0</v>
      </c>
      <c r="B38" s="139">
        <f>ข้อมูลนักเรียน!B33</f>
        <v>0</v>
      </c>
      <c r="C38" s="88">
        <f>ข้อมูลนักเรียน!C33</f>
        <v>0</v>
      </c>
      <c r="D38" s="89">
        <f>ข้อมูลนักเรียน!D33</f>
        <v>0</v>
      </c>
      <c r="E38" s="89">
        <f>ข้อมูลนักเรียน!E33</f>
        <v>0</v>
      </c>
      <c r="F38" s="103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153" t="str">
        <f>IF(ข้อมูลนักเรียน!A33=""," ",SUM(G38:AB38))</f>
        <v xml:space="preserve"> </v>
      </c>
    </row>
    <row r="39" spans="1:29" s="96" customFormat="1" ht="18" customHeight="1" x14ac:dyDescent="0.25">
      <c r="A39" s="86"/>
      <c r="B39" s="139"/>
      <c r="C39" s="88"/>
      <c r="D39" s="89"/>
      <c r="E39" s="89"/>
      <c r="F39" s="103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153" t="str">
        <f>IF(ข้อมูลนักเรียน!A34=""," ",SUM(G39:AB39))</f>
        <v xml:space="preserve"> </v>
      </c>
    </row>
    <row r="40" spans="1:29" s="96" customFormat="1" x14ac:dyDescent="0.25">
      <c r="A40" s="93"/>
      <c r="B40" s="140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153"/>
    </row>
    <row r="41" spans="1:29" s="96" customFormat="1" x14ac:dyDescent="0.25">
      <c r="A41" s="93"/>
      <c r="B41" s="140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153"/>
    </row>
    <row r="42" spans="1:29" s="96" customFormat="1" x14ac:dyDescent="0.25">
      <c r="A42" s="93"/>
      <c r="B42" s="140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153"/>
    </row>
    <row r="43" spans="1:29" s="96" customFormat="1" x14ac:dyDescent="0.25">
      <c r="A43" s="93"/>
      <c r="B43" s="140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153"/>
    </row>
    <row r="44" spans="1:29" s="96" customFormat="1" x14ac:dyDescent="0.25">
      <c r="A44" s="93"/>
      <c r="B44" s="140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153"/>
    </row>
    <row r="45" spans="1:29" s="96" customFormat="1" x14ac:dyDescent="0.25">
      <c r="A45" s="93"/>
      <c r="B45" s="140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153"/>
    </row>
    <row r="46" spans="1:29" s="96" customFormat="1" x14ac:dyDescent="0.25">
      <c r="A46" s="93"/>
      <c r="B46" s="140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153"/>
    </row>
    <row r="47" spans="1:29" s="96" customFormat="1" x14ac:dyDescent="0.25">
      <c r="A47" s="93"/>
      <c r="B47" s="140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153"/>
    </row>
    <row r="48" spans="1:29" s="96" customFormat="1" x14ac:dyDescent="0.25">
      <c r="A48" s="93"/>
      <c r="B48" s="140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153"/>
    </row>
    <row r="49" spans="1:29" s="96" customFormat="1" x14ac:dyDescent="0.25">
      <c r="A49" s="93"/>
      <c r="B49" s="140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153"/>
    </row>
    <row r="50" spans="1:29" s="96" customFormat="1" x14ac:dyDescent="0.25">
      <c r="A50" s="93"/>
      <c r="B50" s="140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153"/>
    </row>
    <row r="51" spans="1:29" s="96" customFormat="1" x14ac:dyDescent="0.25">
      <c r="A51" s="93"/>
      <c r="B51" s="140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153"/>
    </row>
    <row r="52" spans="1:29" s="96" customFormat="1" x14ac:dyDescent="0.25">
      <c r="A52" s="93"/>
      <c r="B52" s="140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153"/>
    </row>
    <row r="53" spans="1:29" s="96" customFormat="1" x14ac:dyDescent="0.25">
      <c r="A53" s="93"/>
      <c r="B53" s="140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153"/>
    </row>
  </sheetData>
  <sheetProtection algorithmName="SHA-512" hashValue="IOI6lwPZd5CYneL3dksyuCT2IQs669Ew6D8RZ8doODq0c09DCUx7InVcH7YUAZpDVXs/vfpaJSLYcib6Bc/+4g==" saltValue="/TWWR8MQ+PX+blNelLjExw==" spinCount="100000" sheet="1" objects="1" scenarios="1"/>
  <protectedRanges>
    <protectedRange sqref="G4:AB40" name="ช่วง1"/>
  </protectedRanges>
  <mergeCells count="5">
    <mergeCell ref="AC3:AC5"/>
    <mergeCell ref="F3:AB3"/>
    <mergeCell ref="A3:A6"/>
    <mergeCell ref="B3:B6"/>
    <mergeCell ref="C3:E6"/>
  </mergeCells>
  <phoneticPr fontId="5" type="noConversion"/>
  <pageMargins left="0.46" right="0.12" top="0.44" bottom="0.38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46A7BA-AFBE-48C8-BD20-AAD1A93F366F}">
  <sheetPr>
    <tabColor theme="5" tint="0.39997558519241921"/>
  </sheetPr>
  <dimension ref="A1:AK53"/>
  <sheetViews>
    <sheetView zoomScaleNormal="100" workbookViewId="0">
      <selection activeCell="AI7" sqref="AI7"/>
    </sheetView>
  </sheetViews>
  <sheetFormatPr defaultRowHeight="24.6" x14ac:dyDescent="0.7"/>
  <cols>
    <col min="1" max="1" width="3.796875" style="99" customWidth="1"/>
    <col min="2" max="2" width="4.796875" style="141" customWidth="1"/>
    <col min="3" max="3" width="3.59765625" style="94" customWidth="1"/>
    <col min="4" max="4" width="8.8984375" style="94" customWidth="1"/>
    <col min="5" max="5" width="4.796875" style="94" customWidth="1"/>
    <col min="6" max="6" width="4.59765625" style="94" customWidth="1"/>
    <col min="7" max="26" width="2.69921875" style="93" customWidth="1"/>
    <col min="27" max="27" width="5.5" style="93" customWidth="1"/>
    <col min="28" max="30" width="5.69921875" style="94" customWidth="1"/>
    <col min="31" max="31" width="5.8984375" style="94" customWidth="1"/>
    <col min="32" max="32" width="5.09765625" style="94" customWidth="1"/>
    <col min="33" max="33" width="5.5" style="94" customWidth="1"/>
    <col min="34" max="34" width="5.69921875" style="94" customWidth="1"/>
    <col min="35" max="35" width="6.296875" style="94" customWidth="1"/>
    <col min="36" max="36" width="6.59765625" style="94" customWidth="1"/>
    <col min="37" max="37" width="6.5" style="94" customWidth="1"/>
    <col min="38" max="16384" width="8.796875" style="94"/>
  </cols>
  <sheetData>
    <row r="1" spans="1:37" x14ac:dyDescent="0.7">
      <c r="A1" s="83" t="s">
        <v>131</v>
      </c>
      <c r="B1" s="138"/>
      <c r="C1" s="83"/>
      <c r="D1" s="83"/>
      <c r="E1" s="83"/>
      <c r="F1" s="83"/>
      <c r="G1" s="68"/>
      <c r="H1" s="68"/>
      <c r="I1" s="68"/>
      <c r="J1" s="60"/>
      <c r="K1" s="60"/>
      <c r="L1" s="60">
        <f>ข้อมูลพื้นฐาน!B8</f>
        <v>0</v>
      </c>
      <c r="M1" s="60"/>
      <c r="N1" s="60"/>
      <c r="O1" s="68"/>
      <c r="P1" s="68"/>
      <c r="Q1" s="68"/>
      <c r="R1" s="68"/>
      <c r="S1" s="68"/>
      <c r="T1" s="68"/>
      <c r="U1" s="68"/>
      <c r="V1" s="68"/>
      <c r="W1" s="68"/>
      <c r="X1" s="68"/>
      <c r="Y1" s="63" t="s">
        <v>93</v>
      </c>
      <c r="Z1" s="68"/>
      <c r="AA1" s="68">
        <f>ข้อมูลพื้นฐาน!B9</f>
        <v>0</v>
      </c>
    </row>
    <row r="2" spans="1:37" x14ac:dyDescent="0.7">
      <c r="A2" s="84" t="s">
        <v>97</v>
      </c>
      <c r="B2" s="60">
        <f>ข้อมูลพื้นฐาน!B11</f>
        <v>0</v>
      </c>
      <c r="C2" s="60"/>
      <c r="D2" s="60"/>
      <c r="E2" s="60"/>
      <c r="F2" s="60"/>
      <c r="G2" s="68"/>
      <c r="H2" s="68"/>
      <c r="I2" s="68"/>
      <c r="J2" s="68"/>
      <c r="K2" s="68"/>
      <c r="L2" s="124" t="s">
        <v>8</v>
      </c>
      <c r="M2" s="124"/>
      <c r="N2" s="68"/>
      <c r="O2" s="62">
        <f>ข้อมูลพื้นฐาน!B10</f>
        <v>0</v>
      </c>
      <c r="P2" s="62"/>
      <c r="Q2" s="68"/>
      <c r="R2" s="68"/>
      <c r="S2" s="68"/>
      <c r="T2" s="68"/>
      <c r="U2" s="63" t="s">
        <v>199</v>
      </c>
      <c r="V2" s="68"/>
      <c r="W2" s="68">
        <f>ข้อมูลพื้นฐาน!B13</f>
        <v>0</v>
      </c>
      <c r="X2" s="63"/>
      <c r="Y2" s="63" t="s">
        <v>192</v>
      </c>
      <c r="Z2" s="63"/>
      <c r="AA2" s="68"/>
    </row>
    <row r="3" spans="1:37" x14ac:dyDescent="0.7">
      <c r="A3" s="232" t="s">
        <v>64</v>
      </c>
      <c r="B3" s="235" t="s">
        <v>72</v>
      </c>
      <c r="C3" s="238" t="s">
        <v>71</v>
      </c>
      <c r="D3" s="239"/>
      <c r="E3" s="240"/>
      <c r="F3" s="270" t="s">
        <v>207</v>
      </c>
      <c r="G3" s="270"/>
      <c r="H3" s="270"/>
      <c r="I3" s="270"/>
      <c r="J3" s="270"/>
      <c r="K3" s="270"/>
      <c r="L3" s="270"/>
      <c r="M3" s="270"/>
      <c r="N3" s="270"/>
      <c r="O3" s="270"/>
      <c r="P3" s="270"/>
      <c r="Q3" s="270"/>
      <c r="R3" s="270"/>
      <c r="S3" s="270"/>
      <c r="T3" s="270"/>
      <c r="U3" s="270"/>
      <c r="V3" s="270"/>
      <c r="W3" s="270"/>
      <c r="X3" s="270"/>
      <c r="Y3" s="270"/>
      <c r="Z3" s="270"/>
      <c r="AA3" s="271" t="s">
        <v>109</v>
      </c>
    </row>
    <row r="4" spans="1:37" ht="26.4" customHeight="1" x14ac:dyDescent="0.7">
      <c r="A4" s="233"/>
      <c r="B4" s="236"/>
      <c r="C4" s="241"/>
      <c r="D4" s="242"/>
      <c r="E4" s="243"/>
      <c r="F4" s="128" t="s">
        <v>132</v>
      </c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136"/>
      <c r="W4" s="136"/>
      <c r="X4" s="136"/>
      <c r="Y4" s="136"/>
      <c r="Z4" s="136"/>
      <c r="AA4" s="272"/>
    </row>
    <row r="5" spans="1:37" ht="21" customHeight="1" x14ac:dyDescent="0.7">
      <c r="A5" s="233"/>
      <c r="B5" s="236"/>
      <c r="C5" s="241"/>
      <c r="D5" s="242"/>
      <c r="E5" s="243"/>
      <c r="F5" s="143" t="s">
        <v>133</v>
      </c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273"/>
    </row>
    <row r="6" spans="1:37" ht="21" customHeight="1" x14ac:dyDescent="0.7">
      <c r="A6" s="234"/>
      <c r="B6" s="237"/>
      <c r="C6" s="244"/>
      <c r="D6" s="245"/>
      <c r="E6" s="246"/>
      <c r="F6" s="144" t="s">
        <v>134</v>
      </c>
      <c r="G6" s="145"/>
      <c r="H6" s="145"/>
      <c r="I6" s="145"/>
      <c r="J6" s="145"/>
      <c r="K6" s="145"/>
      <c r="L6" s="145"/>
      <c r="M6" s="145"/>
      <c r="N6" s="145"/>
      <c r="O6" s="145"/>
      <c r="P6" s="145"/>
      <c r="Q6" s="145"/>
      <c r="R6" s="145"/>
      <c r="S6" s="145"/>
      <c r="T6" s="145"/>
      <c r="U6" s="145"/>
      <c r="V6" s="145"/>
      <c r="W6" s="145"/>
      <c r="X6" s="145"/>
      <c r="Y6" s="145"/>
      <c r="Z6" s="145"/>
      <c r="AA6" s="142">
        <f>'คะแนนตัวชี้วัดเทอม1 หน้า1'!AC6+SUM(G6:Z6)</f>
        <v>0</v>
      </c>
      <c r="AG6" s="99"/>
      <c r="AH6" s="99"/>
      <c r="AI6" s="99"/>
      <c r="AJ6" s="99"/>
      <c r="AK6" s="99"/>
    </row>
    <row r="7" spans="1:37" s="96" customFormat="1" ht="18" customHeight="1" x14ac:dyDescent="0.25">
      <c r="A7" s="86">
        <f>ข้อมูลนักเรียน!A2</f>
        <v>1</v>
      </c>
      <c r="B7" s="139">
        <f>ข้อมูลนักเรียน!B2</f>
        <v>3922</v>
      </c>
      <c r="C7" s="88" t="str">
        <f>ข้อมูลนักเรียน!C2</f>
        <v>ด.ช.</v>
      </c>
      <c r="D7" s="89" t="str">
        <f>ข้อมูลนักเรียน!D2</f>
        <v>สุรชัย</v>
      </c>
      <c r="E7" s="89" t="str">
        <f>ข้อมูลนักเรียน!E2</f>
        <v>เมืองปาก</v>
      </c>
      <c r="F7" s="103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>
        <f>IF(ข้อมูลนักเรียน!A2=""," ",'คะแนนตัวชี้วัดเทอม1 หน้า1'!AC7+SUM(G7:Z7))</f>
        <v>0</v>
      </c>
    </row>
    <row r="8" spans="1:37" s="96" customFormat="1" ht="18" customHeight="1" x14ac:dyDescent="0.25">
      <c r="A8" s="86">
        <f>ข้อมูลนักเรียน!A3</f>
        <v>2</v>
      </c>
      <c r="B8" s="139">
        <f>ข้อมูลนักเรียน!B3</f>
        <v>3923</v>
      </c>
      <c r="C8" s="88" t="str">
        <f>ข้อมูลนักเรียน!C3</f>
        <v>ด.ช.</v>
      </c>
      <c r="D8" s="89" t="str">
        <f>ข้อมูลนักเรียน!D3</f>
        <v>ชนาธิป</v>
      </c>
      <c r="E8" s="89" t="str">
        <f>ข้อมูลนักเรียน!E3</f>
        <v>คำมา</v>
      </c>
      <c r="F8" s="103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1">
        <f>IF(ข้อมูลนักเรียน!A3=""," ",'คะแนนตัวชี้วัดเทอม1 หน้า1'!AC8+SUM(G8:Z8))</f>
        <v>0</v>
      </c>
    </row>
    <row r="9" spans="1:37" s="96" customFormat="1" ht="18" customHeight="1" x14ac:dyDescent="0.25">
      <c r="A9" s="86">
        <f>ข้อมูลนักเรียน!A4</f>
        <v>3</v>
      </c>
      <c r="B9" s="139">
        <f>ข้อมูลนักเรียน!B4</f>
        <v>3924</v>
      </c>
      <c r="C9" s="88" t="str">
        <f>ข้อมูลนักเรียน!C4</f>
        <v>ด.ช.</v>
      </c>
      <c r="D9" s="89" t="str">
        <f>ข้อมูลนักเรียน!D4</f>
        <v>ปกรณ์</v>
      </c>
      <c r="E9" s="89" t="str">
        <f>ข้อมูลนักเรียน!E4</f>
        <v>ศรีบุญ</v>
      </c>
      <c r="F9" s="103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1">
        <f>IF(ข้อมูลนักเรียน!A4=""," ",'คะแนนตัวชี้วัดเทอม1 หน้า1'!AC9+SUM(G9:Z9))</f>
        <v>0</v>
      </c>
    </row>
    <row r="10" spans="1:37" s="96" customFormat="1" ht="18" customHeight="1" x14ac:dyDescent="0.25">
      <c r="A10" s="86">
        <f>ข้อมูลนักเรียน!A5</f>
        <v>4</v>
      </c>
      <c r="B10" s="139">
        <f>ข้อมูลนักเรียน!B5</f>
        <v>4045</v>
      </c>
      <c r="C10" s="88" t="str">
        <f>ข้อมูลนักเรียน!C5</f>
        <v>ด.ช.</v>
      </c>
      <c r="D10" s="89" t="str">
        <f>ข้อมูลนักเรียน!D5</f>
        <v>นาวิน</v>
      </c>
      <c r="E10" s="89" t="str">
        <f>ข้อมูลนักเรียน!E5</f>
        <v>มาเสือ</v>
      </c>
      <c r="F10" s="103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1">
        <f>IF(ข้อมูลนักเรียน!A5=""," ",'คะแนนตัวชี้วัดเทอม1 หน้า1'!AC10+SUM(G10:Z10))</f>
        <v>0</v>
      </c>
    </row>
    <row r="11" spans="1:37" s="96" customFormat="1" ht="18" customHeight="1" x14ac:dyDescent="0.25">
      <c r="A11" s="86">
        <f>ข้อมูลนักเรียน!A6</f>
        <v>5</v>
      </c>
      <c r="B11" s="139">
        <f>ข้อมูลนักเรียน!B6</f>
        <v>4047</v>
      </c>
      <c r="C11" s="88" t="str">
        <f>ข้อมูลนักเรียน!C6</f>
        <v>ด.ช.</v>
      </c>
      <c r="D11" s="89" t="str">
        <f>ข้อมูลนักเรียน!D6</f>
        <v>กุลชาติ</v>
      </c>
      <c r="E11" s="89" t="str">
        <f>ข้อมูลนักเรียน!E6</f>
        <v>พรมตา</v>
      </c>
      <c r="F11" s="103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1">
        <f>IF(ข้อมูลนักเรียน!A6=""," ",'คะแนนตัวชี้วัดเทอม1 หน้า1'!AC11+SUM(G11:Z11))</f>
        <v>0</v>
      </c>
    </row>
    <row r="12" spans="1:37" s="96" customFormat="1" ht="18" customHeight="1" x14ac:dyDescent="0.25">
      <c r="A12" s="86">
        <f>ข้อมูลนักเรียน!A7</f>
        <v>6</v>
      </c>
      <c r="B12" s="139">
        <f>ข้อมูลนักเรียน!B7</f>
        <v>4052</v>
      </c>
      <c r="C12" s="88" t="str">
        <f>ข้อมูลนักเรียน!C7</f>
        <v>ด.ช.</v>
      </c>
      <c r="D12" s="89" t="str">
        <f>ข้อมูลนักเรียน!D7</f>
        <v>เอกวัส</v>
      </c>
      <c r="E12" s="89" t="str">
        <f>ข้อมูลนักเรียน!E7</f>
        <v>แพรทอง</v>
      </c>
      <c r="F12" s="103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1">
        <f>IF(ข้อมูลนักเรียน!A7=""," ",'คะแนนตัวชี้วัดเทอม1 หน้า1'!AC12+SUM(G12:Z12))</f>
        <v>0</v>
      </c>
    </row>
    <row r="13" spans="1:37" s="96" customFormat="1" ht="18" customHeight="1" x14ac:dyDescent="0.25">
      <c r="A13" s="86">
        <f>ข้อมูลนักเรียน!A8</f>
        <v>7</v>
      </c>
      <c r="B13" s="139">
        <f>ข้อมูลนักเรียน!B8</f>
        <v>4129</v>
      </c>
      <c r="C13" s="88" t="str">
        <f>ข้อมูลนักเรียน!C8</f>
        <v>ด.ช.</v>
      </c>
      <c r="D13" s="89" t="str">
        <f>ข้อมูลนักเรียน!D8</f>
        <v>ภูวเดช</v>
      </c>
      <c r="E13" s="89" t="str">
        <f>ข้อมูลนักเรียน!E8</f>
        <v>แก้วประดับ</v>
      </c>
      <c r="F13" s="103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1">
        <f>IF(ข้อมูลนักเรียน!A8=""," ",'คะแนนตัวชี้วัดเทอม1 หน้า1'!AC13+SUM(G13:Z13))</f>
        <v>0</v>
      </c>
    </row>
    <row r="14" spans="1:37" s="96" customFormat="1" ht="18" customHeight="1" x14ac:dyDescent="0.25">
      <c r="A14" s="86">
        <f>ข้อมูลนักเรียน!A9</f>
        <v>8</v>
      </c>
      <c r="B14" s="139">
        <f>ข้อมูลนักเรียน!B9</f>
        <v>3959</v>
      </c>
      <c r="C14" s="88" t="str">
        <f>ข้อมูลนักเรียน!C9</f>
        <v>ด.ญ.</v>
      </c>
      <c r="D14" s="89" t="str">
        <f>ข้อมูลนักเรียน!D9</f>
        <v>ปาริชาติ</v>
      </c>
      <c r="E14" s="89" t="str">
        <f>ข้อมูลนักเรียน!E9</f>
        <v>แก้วใส</v>
      </c>
      <c r="F14" s="103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1">
        <f>IF(ข้อมูลนักเรียน!A9=""," ",'คะแนนตัวชี้วัดเทอม1 หน้า1'!AC14+SUM(G14:Z14))</f>
        <v>0</v>
      </c>
    </row>
    <row r="15" spans="1:37" s="96" customFormat="1" ht="18" customHeight="1" x14ac:dyDescent="0.25">
      <c r="A15" s="86">
        <f>ข้อมูลนักเรียน!A10</f>
        <v>0</v>
      </c>
      <c r="B15" s="139">
        <f>ข้อมูลนักเรียน!B10</f>
        <v>0</v>
      </c>
      <c r="C15" s="88">
        <f>ข้อมูลนักเรียน!C10</f>
        <v>0</v>
      </c>
      <c r="D15" s="89">
        <f>ข้อมูลนักเรียน!D10</f>
        <v>0</v>
      </c>
      <c r="E15" s="89">
        <f>ข้อมูลนักเรียน!E10</f>
        <v>0</v>
      </c>
      <c r="F15" s="103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1" t="str">
        <f>IF(ข้อมูลนักเรียน!A10=""," ",'คะแนนตัวชี้วัดเทอม1 หน้า1'!AC15+SUM(G15:Z15))</f>
        <v xml:space="preserve"> </v>
      </c>
    </row>
    <row r="16" spans="1:37" s="96" customFormat="1" ht="18" customHeight="1" x14ac:dyDescent="0.25">
      <c r="A16" s="86">
        <f>ข้อมูลนักเรียน!A11</f>
        <v>0</v>
      </c>
      <c r="B16" s="139">
        <f>ข้อมูลนักเรียน!B11</f>
        <v>0</v>
      </c>
      <c r="C16" s="88">
        <f>ข้อมูลนักเรียน!C11</f>
        <v>0</v>
      </c>
      <c r="D16" s="89">
        <f>ข้อมูลนักเรียน!D11</f>
        <v>0</v>
      </c>
      <c r="E16" s="89">
        <f>ข้อมูลนักเรียน!E11</f>
        <v>0</v>
      </c>
      <c r="F16" s="103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1" t="str">
        <f>IF(ข้อมูลนักเรียน!A11=""," ",'คะแนนตัวชี้วัดเทอม1 หน้า1'!AC16+SUM(G16:Z16))</f>
        <v xml:space="preserve"> </v>
      </c>
    </row>
    <row r="17" spans="1:27" s="96" customFormat="1" ht="18" customHeight="1" x14ac:dyDescent="0.25">
      <c r="A17" s="86">
        <f>ข้อมูลนักเรียน!A12</f>
        <v>0</v>
      </c>
      <c r="B17" s="139">
        <f>ข้อมูลนักเรียน!B12</f>
        <v>0</v>
      </c>
      <c r="C17" s="88">
        <f>ข้อมูลนักเรียน!C12</f>
        <v>0</v>
      </c>
      <c r="D17" s="89">
        <f>ข้อมูลนักเรียน!D12</f>
        <v>0</v>
      </c>
      <c r="E17" s="89">
        <f>ข้อมูลนักเรียน!E12</f>
        <v>0</v>
      </c>
      <c r="F17" s="103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1" t="str">
        <f>IF(ข้อมูลนักเรียน!A12=""," ",'คะแนนตัวชี้วัดเทอม1 หน้า1'!AC17+SUM(G17:Z17))</f>
        <v xml:space="preserve"> </v>
      </c>
    </row>
    <row r="18" spans="1:27" s="96" customFormat="1" ht="18" customHeight="1" x14ac:dyDescent="0.25">
      <c r="A18" s="86">
        <f>ข้อมูลนักเรียน!A13</f>
        <v>0</v>
      </c>
      <c r="B18" s="139">
        <f>ข้อมูลนักเรียน!B13</f>
        <v>0</v>
      </c>
      <c r="C18" s="88">
        <f>ข้อมูลนักเรียน!C13</f>
        <v>0</v>
      </c>
      <c r="D18" s="89">
        <f>ข้อมูลนักเรียน!D13</f>
        <v>0</v>
      </c>
      <c r="E18" s="89">
        <f>ข้อมูลนักเรียน!E13</f>
        <v>0</v>
      </c>
      <c r="F18" s="103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1" t="str">
        <f>IF(ข้อมูลนักเรียน!A13=""," ",'คะแนนตัวชี้วัดเทอม1 หน้า1'!AC18+SUM(G18:Z18))</f>
        <v xml:space="preserve"> </v>
      </c>
    </row>
    <row r="19" spans="1:27" s="96" customFormat="1" ht="18" customHeight="1" x14ac:dyDescent="0.25">
      <c r="A19" s="86">
        <f>ข้อมูลนักเรียน!A14</f>
        <v>0</v>
      </c>
      <c r="B19" s="139">
        <f>ข้อมูลนักเรียน!B14</f>
        <v>0</v>
      </c>
      <c r="C19" s="88">
        <f>ข้อมูลนักเรียน!C14</f>
        <v>0</v>
      </c>
      <c r="D19" s="89">
        <f>ข้อมูลนักเรียน!D14</f>
        <v>0</v>
      </c>
      <c r="E19" s="89">
        <f>ข้อมูลนักเรียน!E14</f>
        <v>0</v>
      </c>
      <c r="F19" s="103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1" t="str">
        <f>IF(ข้อมูลนักเรียน!A14=""," ",'คะแนนตัวชี้วัดเทอม1 หน้า1'!AC19+SUM(G19:Z19))</f>
        <v xml:space="preserve"> </v>
      </c>
    </row>
    <row r="20" spans="1:27" s="96" customFormat="1" ht="18" customHeight="1" x14ac:dyDescent="0.25">
      <c r="A20" s="86">
        <f>ข้อมูลนักเรียน!A15</f>
        <v>0</v>
      </c>
      <c r="B20" s="139">
        <f>ข้อมูลนักเรียน!B15</f>
        <v>0</v>
      </c>
      <c r="C20" s="88">
        <f>ข้อมูลนักเรียน!C15</f>
        <v>0</v>
      </c>
      <c r="D20" s="89">
        <f>ข้อมูลนักเรียน!D15</f>
        <v>0</v>
      </c>
      <c r="E20" s="89">
        <f>ข้อมูลนักเรียน!E15</f>
        <v>0</v>
      </c>
      <c r="F20" s="103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1" t="str">
        <f>IF(ข้อมูลนักเรียน!A15=""," ",'คะแนนตัวชี้วัดเทอม1 หน้า1'!AC20+SUM(G20:Z20))</f>
        <v xml:space="preserve"> </v>
      </c>
    </row>
    <row r="21" spans="1:27" s="96" customFormat="1" ht="18" customHeight="1" x14ac:dyDescent="0.25">
      <c r="A21" s="86">
        <f>ข้อมูลนักเรียน!A16</f>
        <v>0</v>
      </c>
      <c r="B21" s="139">
        <f>ข้อมูลนักเรียน!B16</f>
        <v>0</v>
      </c>
      <c r="C21" s="88">
        <f>ข้อมูลนักเรียน!C16</f>
        <v>0</v>
      </c>
      <c r="D21" s="89">
        <f>ข้อมูลนักเรียน!D16</f>
        <v>0</v>
      </c>
      <c r="E21" s="89">
        <f>ข้อมูลนักเรียน!E16</f>
        <v>0</v>
      </c>
      <c r="F21" s="103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1" t="str">
        <f>IF(ข้อมูลนักเรียน!A16=""," ",'คะแนนตัวชี้วัดเทอม1 หน้า1'!AC21+SUM(G21:Z21))</f>
        <v xml:space="preserve"> </v>
      </c>
    </row>
    <row r="22" spans="1:27" s="96" customFormat="1" ht="18" customHeight="1" x14ac:dyDescent="0.25">
      <c r="A22" s="86">
        <f>ข้อมูลนักเรียน!A17</f>
        <v>0</v>
      </c>
      <c r="B22" s="139">
        <f>ข้อมูลนักเรียน!B17</f>
        <v>0</v>
      </c>
      <c r="C22" s="88">
        <f>ข้อมูลนักเรียน!C17</f>
        <v>0</v>
      </c>
      <c r="D22" s="89">
        <f>ข้อมูลนักเรียน!D17</f>
        <v>0</v>
      </c>
      <c r="E22" s="89">
        <f>ข้อมูลนักเรียน!E17</f>
        <v>0</v>
      </c>
      <c r="F22" s="103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1" t="str">
        <f>IF(ข้อมูลนักเรียน!A17=""," ",'คะแนนตัวชี้วัดเทอม1 หน้า1'!AC22+SUM(G22:Z22))</f>
        <v xml:space="preserve"> </v>
      </c>
    </row>
    <row r="23" spans="1:27" s="96" customFormat="1" ht="18" customHeight="1" x14ac:dyDescent="0.25">
      <c r="A23" s="86">
        <f>ข้อมูลนักเรียน!A18</f>
        <v>0</v>
      </c>
      <c r="B23" s="139">
        <f>ข้อมูลนักเรียน!B18</f>
        <v>0</v>
      </c>
      <c r="C23" s="88">
        <f>ข้อมูลนักเรียน!C18</f>
        <v>0</v>
      </c>
      <c r="D23" s="89">
        <f>ข้อมูลนักเรียน!D18</f>
        <v>0</v>
      </c>
      <c r="E23" s="89">
        <f>ข้อมูลนักเรียน!E18</f>
        <v>0</v>
      </c>
      <c r="F23" s="103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1" t="str">
        <f>IF(ข้อมูลนักเรียน!A18=""," ",'คะแนนตัวชี้วัดเทอม1 หน้า1'!AC23+SUM(G23:Z23))</f>
        <v xml:space="preserve"> </v>
      </c>
    </row>
    <row r="24" spans="1:27" s="96" customFormat="1" ht="18" customHeight="1" x14ac:dyDescent="0.25">
      <c r="A24" s="86">
        <f>ข้อมูลนักเรียน!A19</f>
        <v>0</v>
      </c>
      <c r="B24" s="139">
        <f>ข้อมูลนักเรียน!B19</f>
        <v>0</v>
      </c>
      <c r="C24" s="88">
        <f>ข้อมูลนักเรียน!C19</f>
        <v>0</v>
      </c>
      <c r="D24" s="89">
        <f>ข้อมูลนักเรียน!D19</f>
        <v>0</v>
      </c>
      <c r="E24" s="89">
        <f>ข้อมูลนักเรียน!E19</f>
        <v>0</v>
      </c>
      <c r="F24" s="103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1" t="str">
        <f>IF(ข้อมูลนักเรียน!A19=""," ",'คะแนนตัวชี้วัดเทอม1 หน้า1'!AC24+SUM(G24:Z24))</f>
        <v xml:space="preserve"> </v>
      </c>
    </row>
    <row r="25" spans="1:27" s="96" customFormat="1" ht="18" customHeight="1" x14ac:dyDescent="0.25">
      <c r="A25" s="86">
        <f>ข้อมูลนักเรียน!A20</f>
        <v>0</v>
      </c>
      <c r="B25" s="139">
        <f>ข้อมูลนักเรียน!B20</f>
        <v>0</v>
      </c>
      <c r="C25" s="88">
        <f>ข้อมูลนักเรียน!C20</f>
        <v>0</v>
      </c>
      <c r="D25" s="89">
        <f>ข้อมูลนักเรียน!D20</f>
        <v>0</v>
      </c>
      <c r="E25" s="89">
        <f>ข้อมูลนักเรียน!E20</f>
        <v>0</v>
      </c>
      <c r="F25" s="103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1" t="str">
        <f>IF(ข้อมูลนักเรียน!A20=""," ",'คะแนนตัวชี้วัดเทอม1 หน้า1'!AC25+SUM(G25:Z25))</f>
        <v xml:space="preserve"> </v>
      </c>
    </row>
    <row r="26" spans="1:27" s="96" customFormat="1" ht="18" customHeight="1" x14ac:dyDescent="0.25">
      <c r="A26" s="86">
        <f>ข้อมูลนักเรียน!A21</f>
        <v>0</v>
      </c>
      <c r="B26" s="139">
        <f>ข้อมูลนักเรียน!B21</f>
        <v>0</v>
      </c>
      <c r="C26" s="88">
        <f>ข้อมูลนักเรียน!C21</f>
        <v>0</v>
      </c>
      <c r="D26" s="89">
        <f>ข้อมูลนักเรียน!D21</f>
        <v>0</v>
      </c>
      <c r="E26" s="89">
        <f>ข้อมูลนักเรียน!E21</f>
        <v>0</v>
      </c>
      <c r="F26" s="103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1" t="str">
        <f>IF(ข้อมูลนักเรียน!A21=""," ",'คะแนนตัวชี้วัดเทอม1 หน้า1'!AC26+SUM(G26:Z26))</f>
        <v xml:space="preserve"> </v>
      </c>
    </row>
    <row r="27" spans="1:27" s="96" customFormat="1" ht="18" customHeight="1" x14ac:dyDescent="0.25">
      <c r="A27" s="86">
        <f>ข้อมูลนักเรียน!A22</f>
        <v>0</v>
      </c>
      <c r="B27" s="139">
        <f>ข้อมูลนักเรียน!B22</f>
        <v>0</v>
      </c>
      <c r="C27" s="88">
        <f>ข้อมูลนักเรียน!C22</f>
        <v>0</v>
      </c>
      <c r="D27" s="89">
        <f>ข้อมูลนักเรียน!D22</f>
        <v>0</v>
      </c>
      <c r="E27" s="89">
        <f>ข้อมูลนักเรียน!E22</f>
        <v>0</v>
      </c>
      <c r="F27" s="103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1" t="str">
        <f>IF(ข้อมูลนักเรียน!A22=""," ",'คะแนนตัวชี้วัดเทอม1 หน้า1'!AC27+SUM(G27:Z27))</f>
        <v xml:space="preserve"> </v>
      </c>
    </row>
    <row r="28" spans="1:27" s="96" customFormat="1" ht="18" customHeight="1" x14ac:dyDescent="0.25">
      <c r="A28" s="86">
        <f>ข้อมูลนักเรียน!A23</f>
        <v>0</v>
      </c>
      <c r="B28" s="139">
        <f>ข้อมูลนักเรียน!B23</f>
        <v>0</v>
      </c>
      <c r="C28" s="88">
        <f>ข้อมูลนักเรียน!C23</f>
        <v>0</v>
      </c>
      <c r="D28" s="89">
        <f>ข้อมูลนักเรียน!D23</f>
        <v>0</v>
      </c>
      <c r="E28" s="89">
        <f>ข้อมูลนักเรียน!E23</f>
        <v>0</v>
      </c>
      <c r="F28" s="103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1" t="str">
        <f>IF(ข้อมูลนักเรียน!A23=""," ",'คะแนนตัวชี้วัดเทอม1 หน้า1'!AC28+SUM(G28:Z28))</f>
        <v xml:space="preserve"> </v>
      </c>
    </row>
    <row r="29" spans="1:27" s="96" customFormat="1" ht="18" customHeight="1" x14ac:dyDescent="0.25">
      <c r="A29" s="86">
        <f>ข้อมูลนักเรียน!A24</f>
        <v>0</v>
      </c>
      <c r="B29" s="139">
        <f>ข้อมูลนักเรียน!B24</f>
        <v>0</v>
      </c>
      <c r="C29" s="88">
        <f>ข้อมูลนักเรียน!C24</f>
        <v>0</v>
      </c>
      <c r="D29" s="89">
        <f>ข้อมูลนักเรียน!D24</f>
        <v>0</v>
      </c>
      <c r="E29" s="89">
        <f>ข้อมูลนักเรียน!E24</f>
        <v>0</v>
      </c>
      <c r="F29" s="103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1" t="str">
        <f>IF(ข้อมูลนักเรียน!A24=""," ",'คะแนนตัวชี้วัดเทอม1 หน้า1'!AC29+SUM(G29:Z29))</f>
        <v xml:space="preserve"> </v>
      </c>
    </row>
    <row r="30" spans="1:27" s="96" customFormat="1" ht="18" customHeight="1" x14ac:dyDescent="0.25">
      <c r="A30" s="86">
        <f>ข้อมูลนักเรียน!A25</f>
        <v>0</v>
      </c>
      <c r="B30" s="139">
        <f>ข้อมูลนักเรียน!B25</f>
        <v>0</v>
      </c>
      <c r="C30" s="88">
        <f>ข้อมูลนักเรียน!C25</f>
        <v>0</v>
      </c>
      <c r="D30" s="89">
        <f>ข้อมูลนักเรียน!D25</f>
        <v>0</v>
      </c>
      <c r="E30" s="89">
        <f>ข้อมูลนักเรียน!E25</f>
        <v>0</v>
      </c>
      <c r="F30" s="103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1" t="str">
        <f>IF(ข้อมูลนักเรียน!A25=""," ",'คะแนนตัวชี้วัดเทอม1 หน้า1'!AC30+SUM(G30:Z30))</f>
        <v xml:space="preserve"> </v>
      </c>
    </row>
    <row r="31" spans="1:27" s="96" customFormat="1" ht="18" customHeight="1" x14ac:dyDescent="0.25">
      <c r="A31" s="86">
        <f>ข้อมูลนักเรียน!A26</f>
        <v>0</v>
      </c>
      <c r="B31" s="139">
        <f>ข้อมูลนักเรียน!B26</f>
        <v>0</v>
      </c>
      <c r="C31" s="88">
        <f>ข้อมูลนักเรียน!C26</f>
        <v>0</v>
      </c>
      <c r="D31" s="89">
        <f>ข้อมูลนักเรียน!D26</f>
        <v>0</v>
      </c>
      <c r="E31" s="89">
        <f>ข้อมูลนักเรียน!E26</f>
        <v>0</v>
      </c>
      <c r="F31" s="103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1" t="str">
        <f>IF(ข้อมูลนักเรียน!A26=""," ",'คะแนนตัวชี้วัดเทอม1 หน้า1'!AC31+SUM(G31:Z31))</f>
        <v xml:space="preserve"> </v>
      </c>
    </row>
    <row r="32" spans="1:27" s="96" customFormat="1" ht="18" customHeight="1" x14ac:dyDescent="0.25">
      <c r="A32" s="86">
        <f>ข้อมูลนักเรียน!A27</f>
        <v>0</v>
      </c>
      <c r="B32" s="139">
        <f>ข้อมูลนักเรียน!B27</f>
        <v>0</v>
      </c>
      <c r="C32" s="88">
        <f>ข้อมูลนักเรียน!C27</f>
        <v>0</v>
      </c>
      <c r="D32" s="89">
        <f>ข้อมูลนักเรียน!D27</f>
        <v>0</v>
      </c>
      <c r="E32" s="89">
        <f>ข้อมูลนักเรียน!E27</f>
        <v>0</v>
      </c>
      <c r="F32" s="103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1" t="str">
        <f>IF(ข้อมูลนักเรียน!A27=""," ",'คะแนนตัวชี้วัดเทอม1 หน้า1'!AC32+SUM(G32:Z32))</f>
        <v xml:space="preserve"> </v>
      </c>
    </row>
    <row r="33" spans="1:27" s="96" customFormat="1" ht="18" customHeight="1" x14ac:dyDescent="0.25">
      <c r="A33" s="86">
        <f>ข้อมูลนักเรียน!A28</f>
        <v>0</v>
      </c>
      <c r="B33" s="139">
        <f>ข้อมูลนักเรียน!B28</f>
        <v>0</v>
      </c>
      <c r="C33" s="88">
        <f>ข้อมูลนักเรียน!C28</f>
        <v>0</v>
      </c>
      <c r="D33" s="89">
        <f>ข้อมูลนักเรียน!D28</f>
        <v>0</v>
      </c>
      <c r="E33" s="89">
        <f>ข้อมูลนักเรียน!E28</f>
        <v>0</v>
      </c>
      <c r="F33" s="103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1" t="str">
        <f>IF(ข้อมูลนักเรียน!A28=""," ",'คะแนนตัวชี้วัดเทอม1 หน้า1'!AC33+SUM(G33:Z33))</f>
        <v xml:space="preserve"> </v>
      </c>
    </row>
    <row r="34" spans="1:27" s="96" customFormat="1" ht="18" customHeight="1" x14ac:dyDescent="0.25">
      <c r="A34" s="86">
        <f>ข้อมูลนักเรียน!A29</f>
        <v>0</v>
      </c>
      <c r="B34" s="139">
        <f>ข้อมูลนักเรียน!B29</f>
        <v>0</v>
      </c>
      <c r="C34" s="88">
        <f>ข้อมูลนักเรียน!C29</f>
        <v>0</v>
      </c>
      <c r="D34" s="89">
        <f>ข้อมูลนักเรียน!D29</f>
        <v>0</v>
      </c>
      <c r="E34" s="89">
        <f>ข้อมูลนักเรียน!E29</f>
        <v>0</v>
      </c>
      <c r="F34" s="103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1" t="str">
        <f>IF(ข้อมูลนักเรียน!A29=""," ",'คะแนนตัวชี้วัดเทอม1 หน้า1'!AC34+SUM(G34:Z34))</f>
        <v xml:space="preserve"> </v>
      </c>
    </row>
    <row r="35" spans="1:27" s="96" customFormat="1" ht="18" customHeight="1" x14ac:dyDescent="0.25">
      <c r="A35" s="86">
        <f>ข้อมูลนักเรียน!A30</f>
        <v>0</v>
      </c>
      <c r="B35" s="139">
        <f>ข้อมูลนักเรียน!B30</f>
        <v>0</v>
      </c>
      <c r="C35" s="88">
        <f>ข้อมูลนักเรียน!C30</f>
        <v>0</v>
      </c>
      <c r="D35" s="89">
        <f>ข้อมูลนักเรียน!D30</f>
        <v>0</v>
      </c>
      <c r="E35" s="89">
        <f>ข้อมูลนักเรียน!E30</f>
        <v>0</v>
      </c>
      <c r="F35" s="103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1" t="str">
        <f>IF(ข้อมูลนักเรียน!A30=""," ",'คะแนนตัวชี้วัดเทอม1 หน้า1'!AC35+SUM(G35:Z35))</f>
        <v xml:space="preserve"> </v>
      </c>
    </row>
    <row r="36" spans="1:27" s="96" customFormat="1" ht="18" customHeight="1" x14ac:dyDescent="0.25">
      <c r="A36" s="86">
        <f>ข้อมูลนักเรียน!A31</f>
        <v>0</v>
      </c>
      <c r="B36" s="139">
        <f>ข้อมูลนักเรียน!B31</f>
        <v>0</v>
      </c>
      <c r="C36" s="88">
        <f>ข้อมูลนักเรียน!C31</f>
        <v>0</v>
      </c>
      <c r="D36" s="89">
        <f>ข้อมูลนักเรียน!D31</f>
        <v>0</v>
      </c>
      <c r="E36" s="89">
        <f>ข้อมูลนักเรียน!E31</f>
        <v>0</v>
      </c>
      <c r="F36" s="103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1" t="str">
        <f>IF(ข้อมูลนักเรียน!A31=""," ",'คะแนนตัวชี้วัดเทอม1 หน้า1'!AC36+SUM(G36:Z36))</f>
        <v xml:space="preserve"> </v>
      </c>
    </row>
    <row r="37" spans="1:27" s="96" customFormat="1" ht="18" customHeight="1" x14ac:dyDescent="0.25">
      <c r="A37" s="86">
        <f>ข้อมูลนักเรียน!A32</f>
        <v>0</v>
      </c>
      <c r="B37" s="139">
        <f>ข้อมูลนักเรียน!B32</f>
        <v>0</v>
      </c>
      <c r="C37" s="88">
        <f>ข้อมูลนักเรียน!C32</f>
        <v>0</v>
      </c>
      <c r="D37" s="89">
        <f>ข้อมูลนักเรียน!D32</f>
        <v>0</v>
      </c>
      <c r="E37" s="89">
        <f>ข้อมูลนักเรียน!E32</f>
        <v>0</v>
      </c>
      <c r="F37" s="103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1" t="str">
        <f>IF(ข้อมูลนักเรียน!A32=""," ",'คะแนนตัวชี้วัดเทอม1 หน้า1'!AC37+SUM(G37:Z37))</f>
        <v xml:space="preserve"> </v>
      </c>
    </row>
    <row r="38" spans="1:27" s="96" customFormat="1" ht="18" customHeight="1" x14ac:dyDescent="0.25">
      <c r="A38" s="86">
        <f>ข้อมูลนักเรียน!A33</f>
        <v>0</v>
      </c>
      <c r="B38" s="139">
        <f>ข้อมูลนักเรียน!B33</f>
        <v>0</v>
      </c>
      <c r="C38" s="88">
        <f>ข้อมูลนักเรียน!C33</f>
        <v>0</v>
      </c>
      <c r="D38" s="89">
        <f>ข้อมูลนักเรียน!D33</f>
        <v>0</v>
      </c>
      <c r="E38" s="89">
        <f>ข้อมูลนักเรียน!E33</f>
        <v>0</v>
      </c>
      <c r="F38" s="103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1" t="str">
        <f>IF(ข้อมูลนักเรียน!A33=""," ",'คะแนนตัวชี้วัดเทอม1 หน้า1'!AC38+SUM(G38:Z38))</f>
        <v xml:space="preserve"> </v>
      </c>
    </row>
    <row r="39" spans="1:27" s="96" customFormat="1" ht="18" customHeight="1" x14ac:dyDescent="0.25">
      <c r="A39" s="86"/>
      <c r="B39" s="139"/>
      <c r="C39" s="88"/>
      <c r="D39" s="89"/>
      <c r="E39" s="89"/>
      <c r="F39" s="103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1" t="str">
        <f>IF(ข้อมูลนักเรียน!A34=""," ",'คะแนนตัวชี้วัดเทอม1 หน้า1'!AC39+SUM(G39:Z39))</f>
        <v xml:space="preserve"> </v>
      </c>
    </row>
    <row r="40" spans="1:27" s="96" customFormat="1" x14ac:dyDescent="0.25">
      <c r="A40" s="93"/>
      <c r="B40" s="140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</row>
    <row r="41" spans="1:27" s="96" customFormat="1" x14ac:dyDescent="0.25">
      <c r="A41" s="93"/>
      <c r="B41" s="140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</row>
    <row r="42" spans="1:27" s="96" customFormat="1" x14ac:dyDescent="0.25">
      <c r="A42" s="93"/>
      <c r="B42" s="140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</row>
    <row r="43" spans="1:27" s="96" customFormat="1" x14ac:dyDescent="0.25">
      <c r="A43" s="93"/>
      <c r="B43" s="140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</row>
    <row r="44" spans="1:27" s="96" customFormat="1" x14ac:dyDescent="0.25">
      <c r="A44" s="93"/>
      <c r="B44" s="140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</row>
    <row r="45" spans="1:27" s="96" customFormat="1" x14ac:dyDescent="0.25">
      <c r="A45" s="93"/>
      <c r="B45" s="140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</row>
    <row r="46" spans="1:27" s="96" customFormat="1" x14ac:dyDescent="0.25">
      <c r="A46" s="93"/>
      <c r="B46" s="140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</row>
    <row r="47" spans="1:27" s="96" customFormat="1" x14ac:dyDescent="0.25">
      <c r="A47" s="93"/>
      <c r="B47" s="140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</row>
    <row r="48" spans="1:27" s="96" customFormat="1" x14ac:dyDescent="0.25">
      <c r="A48" s="93"/>
      <c r="B48" s="140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</row>
    <row r="49" spans="1:27" s="96" customFormat="1" x14ac:dyDescent="0.25">
      <c r="A49" s="93"/>
      <c r="B49" s="140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</row>
    <row r="50" spans="1:27" s="96" customFormat="1" x14ac:dyDescent="0.25">
      <c r="A50" s="93"/>
      <c r="B50" s="140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</row>
    <row r="51" spans="1:27" s="96" customFormat="1" x14ac:dyDescent="0.25">
      <c r="A51" s="93"/>
      <c r="B51" s="140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</row>
    <row r="52" spans="1:27" s="96" customFormat="1" x14ac:dyDescent="0.25">
      <c r="A52" s="93"/>
      <c r="B52" s="140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</row>
    <row r="53" spans="1:27" s="96" customFormat="1" x14ac:dyDescent="0.25">
      <c r="A53" s="93"/>
      <c r="B53" s="140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</row>
  </sheetData>
  <sheetProtection algorithmName="SHA-512" hashValue="4buJBIboKSR9jFdML/7hnJQuXV+DOmHkMUsUKYPLuoJNn2OivCWDD4avjM9CsEfQcwhsU2aw5PufXK+AK3kHAA==" saltValue="LzcOxVzQkEVTVwqY/aRuhA==" spinCount="100000" sheet="1" objects="1" scenarios="1"/>
  <protectedRanges>
    <protectedRange sqref="G4:Z40" name="ช่วง1"/>
  </protectedRanges>
  <mergeCells count="5">
    <mergeCell ref="A3:A6"/>
    <mergeCell ref="B3:B6"/>
    <mergeCell ref="C3:E6"/>
    <mergeCell ref="F3:Z3"/>
    <mergeCell ref="AA3:AA5"/>
  </mergeCells>
  <pageMargins left="0.46" right="0.12" top="0.44" bottom="0.38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2ED660-3961-47D8-A213-443FDEFFA73F}">
  <sheetPr codeName="Sheet2"/>
  <dimension ref="A1:G22"/>
  <sheetViews>
    <sheetView topLeftCell="A4" zoomScale="117" zoomScaleNormal="117" zoomScaleSheetLayoutView="90" workbookViewId="0">
      <selection activeCell="D10" sqref="D10"/>
    </sheetView>
  </sheetViews>
  <sheetFormatPr defaultRowHeight="24.6" x14ac:dyDescent="0.7"/>
  <cols>
    <col min="1" max="1" width="28.5" style="16" customWidth="1"/>
    <col min="2" max="2" width="35.296875" style="16" customWidth="1"/>
    <col min="3" max="3" width="27.19921875" style="16" customWidth="1"/>
    <col min="4" max="4" width="25.5" style="13" customWidth="1"/>
    <col min="5" max="5" width="28.19921875" style="19" customWidth="1"/>
    <col min="6" max="6" width="20.8984375" style="19" customWidth="1"/>
    <col min="7" max="7" width="14.09765625" style="19" customWidth="1"/>
    <col min="8" max="16384" width="8.796875" style="13"/>
  </cols>
  <sheetData>
    <row r="1" spans="1:7" ht="30" x14ac:dyDescent="0.85">
      <c r="A1" s="193" t="s">
        <v>0</v>
      </c>
      <c r="B1" s="193"/>
      <c r="C1" s="193"/>
      <c r="D1" s="193"/>
    </row>
    <row r="2" spans="1:7" ht="30" x14ac:dyDescent="0.85">
      <c r="A2" s="193" t="s">
        <v>18</v>
      </c>
      <c r="B2" s="193"/>
      <c r="C2" s="193"/>
      <c r="D2" s="193"/>
    </row>
    <row r="3" spans="1:7" ht="27" x14ac:dyDescent="0.75">
      <c r="A3" s="17" t="s">
        <v>1</v>
      </c>
      <c r="B3" s="160">
        <v>2566</v>
      </c>
      <c r="C3" s="161"/>
      <c r="D3" s="162"/>
    </row>
    <row r="4" spans="1:7" ht="27" x14ac:dyDescent="0.75">
      <c r="A4" s="6" t="s">
        <v>2</v>
      </c>
      <c r="B4" s="157" t="s">
        <v>112</v>
      </c>
      <c r="C4" s="158" t="s">
        <v>21</v>
      </c>
      <c r="D4" s="159" t="s">
        <v>62</v>
      </c>
      <c r="E4" s="19" t="s">
        <v>26</v>
      </c>
      <c r="F4" s="19" t="s">
        <v>201</v>
      </c>
      <c r="G4" s="19" t="s">
        <v>95</v>
      </c>
    </row>
    <row r="5" spans="1:7" ht="27" x14ac:dyDescent="0.75">
      <c r="A5" s="6" t="s">
        <v>19</v>
      </c>
      <c r="B5" s="7" t="s">
        <v>61</v>
      </c>
      <c r="C5" s="18" t="s">
        <v>3</v>
      </c>
      <c r="D5" s="9" t="s">
        <v>4</v>
      </c>
      <c r="E5" s="19" t="s">
        <v>24</v>
      </c>
      <c r="F5" s="19" t="s">
        <v>202</v>
      </c>
      <c r="G5" s="19" t="s">
        <v>96</v>
      </c>
    </row>
    <row r="6" spans="1:7" ht="27" x14ac:dyDescent="0.75">
      <c r="A6" s="17" t="s">
        <v>20</v>
      </c>
      <c r="B6" s="8" t="s">
        <v>63</v>
      </c>
      <c r="C6" s="1"/>
      <c r="D6" s="2"/>
      <c r="E6" s="19" t="s">
        <v>25</v>
      </c>
      <c r="F6" s="19" t="s">
        <v>203</v>
      </c>
    </row>
    <row r="7" spans="1:7" ht="27" x14ac:dyDescent="0.75">
      <c r="A7" s="20" t="s">
        <v>5</v>
      </c>
      <c r="B7" s="3"/>
      <c r="C7" s="192" t="s">
        <v>7</v>
      </c>
      <c r="D7" s="192"/>
      <c r="E7" s="19" t="s">
        <v>27</v>
      </c>
      <c r="F7" s="19" t="s">
        <v>204</v>
      </c>
    </row>
    <row r="8" spans="1:7" ht="27" x14ac:dyDescent="0.75">
      <c r="A8" s="20" t="s">
        <v>6</v>
      </c>
      <c r="B8" s="4"/>
      <c r="C8" s="6" t="s">
        <v>59</v>
      </c>
      <c r="D8" s="11"/>
      <c r="E8" s="19" t="s">
        <v>28</v>
      </c>
      <c r="F8" s="19" t="s">
        <v>205</v>
      </c>
    </row>
    <row r="9" spans="1:7" ht="27" x14ac:dyDescent="0.75">
      <c r="A9" s="20" t="s">
        <v>94</v>
      </c>
      <c r="B9" s="4"/>
      <c r="C9" s="22" t="s">
        <v>60</v>
      </c>
      <c r="D9" s="11"/>
      <c r="E9" s="19" t="s">
        <v>29</v>
      </c>
      <c r="F9" s="19" t="s">
        <v>206</v>
      </c>
    </row>
    <row r="10" spans="1:7" ht="27" x14ac:dyDescent="0.75">
      <c r="A10" s="20" t="s">
        <v>8</v>
      </c>
      <c r="B10" s="4"/>
      <c r="C10" s="163" t="s">
        <v>109</v>
      </c>
      <c r="D10" s="11">
        <f>SUM(D8:D9)</f>
        <v>0</v>
      </c>
      <c r="E10" s="19" t="s">
        <v>31</v>
      </c>
    </row>
    <row r="11" spans="1:7" ht="27" x14ac:dyDescent="0.75">
      <c r="A11" s="20" t="s">
        <v>9</v>
      </c>
      <c r="B11" s="4"/>
      <c r="E11" s="19" t="s">
        <v>30</v>
      </c>
    </row>
    <row r="12" spans="1:7" ht="27" x14ac:dyDescent="0.75">
      <c r="A12" s="20" t="s">
        <v>165</v>
      </c>
      <c r="B12" s="12"/>
      <c r="C12" s="21" t="s">
        <v>166</v>
      </c>
      <c r="D12" s="14"/>
    </row>
    <row r="13" spans="1:7" ht="27" x14ac:dyDescent="0.75">
      <c r="A13" s="20" t="s">
        <v>191</v>
      </c>
      <c r="B13" s="10"/>
      <c r="C13" s="21" t="s">
        <v>192</v>
      </c>
    </row>
    <row r="14" spans="1:7" ht="0.6" customHeight="1" x14ac:dyDescent="0.75">
      <c r="A14" s="167" t="s">
        <v>98</v>
      </c>
      <c r="B14" s="168">
        <f>B13/40</f>
        <v>0</v>
      </c>
      <c r="C14" s="169" t="s">
        <v>110</v>
      </c>
    </row>
    <row r="15" spans="1:7" ht="27" x14ac:dyDescent="0.75">
      <c r="A15" s="20" t="s">
        <v>10</v>
      </c>
      <c r="B15" s="5"/>
      <c r="C15" s="15"/>
    </row>
    <row r="16" spans="1:7" ht="27" x14ac:dyDescent="0.75">
      <c r="A16" s="20" t="s">
        <v>23</v>
      </c>
      <c r="B16" s="5"/>
      <c r="C16" s="15"/>
    </row>
    <row r="17" spans="1:3" ht="27" x14ac:dyDescent="0.75">
      <c r="A17" s="20" t="s">
        <v>23</v>
      </c>
      <c r="B17" s="5"/>
      <c r="C17" s="15"/>
    </row>
    <row r="18" spans="1:3" ht="27" x14ac:dyDescent="0.75">
      <c r="A18" s="20" t="s">
        <v>23</v>
      </c>
      <c r="B18" s="5"/>
      <c r="C18" s="15"/>
    </row>
    <row r="19" spans="1:3" ht="27" x14ac:dyDescent="0.75">
      <c r="A19" s="20" t="s">
        <v>12</v>
      </c>
      <c r="B19" s="5"/>
      <c r="C19" s="15"/>
    </row>
    <row r="20" spans="1:3" ht="27" x14ac:dyDescent="0.75">
      <c r="A20" s="20" t="s">
        <v>14</v>
      </c>
      <c r="B20" s="5" t="s">
        <v>11</v>
      </c>
      <c r="C20" s="15"/>
    </row>
    <row r="21" spans="1:3" ht="27" x14ac:dyDescent="0.75">
      <c r="A21" s="20" t="s">
        <v>176</v>
      </c>
      <c r="B21" s="5" t="s">
        <v>39</v>
      </c>
      <c r="C21" s="15"/>
    </row>
    <row r="22" spans="1:3" ht="27" x14ac:dyDescent="0.75">
      <c r="A22" s="20" t="s">
        <v>16</v>
      </c>
      <c r="B22" s="5" t="s">
        <v>32</v>
      </c>
      <c r="C22" s="15"/>
    </row>
  </sheetData>
  <sheetProtection algorithmName="SHA-512" hashValue="pxeQnI0tBg1sBAMmq2lhhvFs9wV7itbcySdOgaUI/jx8z6FK/voNuUB3vFYKWo4EpQdT6q4qVTpi4g8EKjuztA==" saltValue="aAgwBORFJiqMKiUoYiDE3Q==" spinCount="100000" sheet="1" objects="1" scenarios="1"/>
  <protectedRanges>
    <protectedRange sqref="A14:B14" name="ช่วง4"/>
    <protectedRange sqref="B7:B13" name="ช่วง1"/>
    <protectedRange sqref="D8:D9" name="ช่วง2"/>
    <protectedRange sqref="B15:B21" name="ช่วง3"/>
  </protectedRanges>
  <mergeCells count="3">
    <mergeCell ref="C7:D7"/>
    <mergeCell ref="A2:D2"/>
    <mergeCell ref="A1:D1"/>
  </mergeCells>
  <phoneticPr fontId="5" type="noConversion"/>
  <conditionalFormatting sqref="B7 D8:D10">
    <cfRule type="containsBlanks" dxfId="2" priority="4" stopIfTrue="1">
      <formula>LEN(TRIM(B7))=0</formula>
    </cfRule>
  </conditionalFormatting>
  <conditionalFormatting sqref="B8:B9">
    <cfRule type="containsBlanks" dxfId="1" priority="8" stopIfTrue="1">
      <formula>LEN(TRIM(B8))=0</formula>
    </cfRule>
  </conditionalFormatting>
  <conditionalFormatting sqref="B10:B22">
    <cfRule type="containsBlanks" dxfId="0" priority="7" stopIfTrue="1">
      <formula>LEN(TRIM(B10))=0</formula>
    </cfRule>
  </conditionalFormatting>
  <dataValidations count="3">
    <dataValidation type="list" allowBlank="1" showInputMessage="1" showErrorMessage="1" sqref="B8" xr:uid="{22DC1235-92DF-41F0-9519-69AD27DECB3D}">
      <formula1>$E$4:$E$11</formula1>
    </dataValidation>
    <dataValidation type="list" allowBlank="1" showInputMessage="1" showErrorMessage="1" sqref="B7" xr:uid="{40045093-7322-4D2B-ABF1-9DEAC20FD01E}">
      <formula1>$F$4:$F$10</formula1>
    </dataValidation>
    <dataValidation type="list" allowBlank="1" showInputMessage="1" showErrorMessage="1" sqref="B9" xr:uid="{B11022AE-1A7F-4A1E-ADFE-BF7E71486588}">
      <formula1>$G$4:$G$5</formula1>
    </dataValidation>
  </dataValidations>
  <printOptions gridLines="1"/>
  <pageMargins left="0.7" right="0.7" top="0.75" bottom="0.75" header="0.3" footer="0.3"/>
  <pageSetup paperSize="9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0FECC45-D784-43CC-9E88-230BC9886EE5}">
          <x14:formula1>
            <xm:f>รายชื่อครู!$B$3:$B$23</xm:f>
          </x14:formula1>
          <xm:sqref>B15:B21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10160-1620-4A63-8D88-BD6A2AC1763D}">
  <sheetPr>
    <tabColor theme="4" tint="0.39997558519241921"/>
  </sheetPr>
  <dimension ref="A1:AM53"/>
  <sheetViews>
    <sheetView zoomScaleNormal="100" workbookViewId="0">
      <selection activeCell="AG17" sqref="AG17"/>
    </sheetView>
  </sheetViews>
  <sheetFormatPr defaultRowHeight="24.6" x14ac:dyDescent="0.7"/>
  <cols>
    <col min="1" max="1" width="3.796875" style="99" customWidth="1"/>
    <col min="2" max="2" width="4.796875" style="141" customWidth="1"/>
    <col min="3" max="3" width="3.59765625" style="94" customWidth="1"/>
    <col min="4" max="4" width="8.8984375" style="94" customWidth="1"/>
    <col min="5" max="5" width="4.796875" style="94" customWidth="1"/>
    <col min="6" max="6" width="4.59765625" style="94" customWidth="1"/>
    <col min="7" max="28" width="2.69921875" style="93" customWidth="1"/>
    <col min="29" max="29" width="5.5" style="153" customWidth="1"/>
    <col min="30" max="32" width="5.69921875" style="94" customWidth="1"/>
    <col min="33" max="33" width="5.8984375" style="94" customWidth="1"/>
    <col min="34" max="34" width="5.09765625" style="94" customWidth="1"/>
    <col min="35" max="35" width="5.5" style="94" customWidth="1"/>
    <col min="36" max="36" width="5.69921875" style="94" customWidth="1"/>
    <col min="37" max="37" width="6.296875" style="94" customWidth="1"/>
    <col min="38" max="38" width="6.59765625" style="94" customWidth="1"/>
    <col min="39" max="39" width="6.5" style="94" customWidth="1"/>
    <col min="40" max="16384" width="8.796875" style="94"/>
  </cols>
  <sheetData>
    <row r="1" spans="1:39" x14ac:dyDescent="0.7">
      <c r="A1" s="83" t="s">
        <v>131</v>
      </c>
      <c r="B1" s="138"/>
      <c r="C1" s="83"/>
      <c r="D1" s="83"/>
      <c r="E1" s="83"/>
      <c r="F1" s="83"/>
      <c r="G1" s="68"/>
      <c r="H1" s="68"/>
      <c r="I1" s="68"/>
      <c r="J1" s="60"/>
      <c r="K1" s="60"/>
      <c r="L1" s="60">
        <f>ข้อมูลพื้นฐาน!B8</f>
        <v>0</v>
      </c>
      <c r="M1" s="60"/>
      <c r="N1" s="60"/>
      <c r="O1" s="68"/>
      <c r="P1" s="68"/>
      <c r="Q1" s="68"/>
      <c r="R1" s="68"/>
      <c r="S1" s="68"/>
      <c r="T1" s="68"/>
      <c r="U1" s="68"/>
      <c r="V1" s="68"/>
      <c r="W1" s="63" t="s">
        <v>93</v>
      </c>
      <c r="X1" s="68"/>
      <c r="Y1" s="68">
        <f>ข้อมูลพื้นฐาน!B9</f>
        <v>0</v>
      </c>
      <c r="Z1" s="68"/>
      <c r="AA1" s="68"/>
      <c r="AB1" s="68"/>
    </row>
    <row r="2" spans="1:39" x14ac:dyDescent="0.7">
      <c r="A2" s="84" t="s">
        <v>97</v>
      </c>
      <c r="B2" s="60">
        <f>ข้อมูลพื้นฐาน!B11</f>
        <v>0</v>
      </c>
      <c r="C2" s="60"/>
      <c r="D2" s="60"/>
      <c r="E2" s="60"/>
      <c r="F2" s="60"/>
      <c r="G2" s="68"/>
      <c r="H2" s="124" t="s">
        <v>8</v>
      </c>
      <c r="I2" s="68"/>
      <c r="J2" s="68"/>
      <c r="K2" s="62">
        <f>ข้อมูลพื้นฐาน!B10</f>
        <v>0</v>
      </c>
      <c r="L2" s="68"/>
      <c r="M2" s="124"/>
      <c r="N2" s="68"/>
      <c r="O2" s="68"/>
      <c r="P2" s="62"/>
      <c r="Q2" s="68"/>
      <c r="R2" s="63" t="s">
        <v>199</v>
      </c>
      <c r="S2" s="68"/>
      <c r="T2" s="68">
        <f>ข้อมูลพื้นฐาน!B13</f>
        <v>0</v>
      </c>
      <c r="U2" s="68"/>
      <c r="V2" s="68"/>
      <c r="W2" s="63" t="s">
        <v>192</v>
      </c>
      <c r="X2" s="63"/>
      <c r="Y2" s="63"/>
      <c r="Z2" s="63"/>
      <c r="AA2" s="68"/>
      <c r="AB2" s="63"/>
    </row>
    <row r="3" spans="1:39" x14ac:dyDescent="0.7">
      <c r="A3" s="232" t="s">
        <v>64</v>
      </c>
      <c r="B3" s="235" t="s">
        <v>72</v>
      </c>
      <c r="C3" s="238" t="s">
        <v>71</v>
      </c>
      <c r="D3" s="239"/>
      <c r="E3" s="240"/>
      <c r="F3" s="270" t="s">
        <v>211</v>
      </c>
      <c r="G3" s="270"/>
      <c r="H3" s="270"/>
      <c r="I3" s="270"/>
      <c r="J3" s="270"/>
      <c r="K3" s="270"/>
      <c r="L3" s="270"/>
      <c r="M3" s="270"/>
      <c r="N3" s="270"/>
      <c r="O3" s="270"/>
      <c r="P3" s="270"/>
      <c r="Q3" s="270"/>
      <c r="R3" s="270"/>
      <c r="S3" s="270"/>
      <c r="T3" s="270"/>
      <c r="U3" s="270"/>
      <c r="V3" s="270"/>
      <c r="W3" s="270"/>
      <c r="X3" s="270"/>
      <c r="Y3" s="270"/>
      <c r="Z3" s="270"/>
      <c r="AA3" s="270"/>
      <c r="AB3" s="270"/>
      <c r="AC3" s="269" t="s">
        <v>109</v>
      </c>
    </row>
    <row r="4" spans="1:39" ht="26.4" customHeight="1" x14ac:dyDescent="0.7">
      <c r="A4" s="233"/>
      <c r="B4" s="236"/>
      <c r="C4" s="241"/>
      <c r="D4" s="242"/>
      <c r="E4" s="243"/>
      <c r="F4" s="128" t="s">
        <v>132</v>
      </c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136"/>
      <c r="W4" s="136"/>
      <c r="X4" s="136"/>
      <c r="Y4" s="136"/>
      <c r="Z4" s="136"/>
      <c r="AA4" s="136"/>
      <c r="AB4" s="136"/>
      <c r="AC4" s="269"/>
    </row>
    <row r="5" spans="1:39" ht="21" customHeight="1" x14ac:dyDescent="0.7">
      <c r="A5" s="233"/>
      <c r="B5" s="236"/>
      <c r="C5" s="241"/>
      <c r="D5" s="242"/>
      <c r="E5" s="243"/>
      <c r="F5" s="143" t="s">
        <v>133</v>
      </c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269"/>
    </row>
    <row r="6" spans="1:39" ht="21" customHeight="1" x14ac:dyDescent="0.7">
      <c r="A6" s="234"/>
      <c r="B6" s="237"/>
      <c r="C6" s="244"/>
      <c r="D6" s="245"/>
      <c r="E6" s="246"/>
      <c r="F6" s="144" t="s">
        <v>134</v>
      </c>
      <c r="G6" s="145"/>
      <c r="H6" s="145"/>
      <c r="I6" s="145"/>
      <c r="J6" s="145"/>
      <c r="K6" s="145"/>
      <c r="L6" s="145"/>
      <c r="M6" s="145"/>
      <c r="N6" s="145"/>
      <c r="O6" s="145"/>
      <c r="P6" s="145"/>
      <c r="Q6" s="145"/>
      <c r="R6" s="145"/>
      <c r="S6" s="145"/>
      <c r="T6" s="145"/>
      <c r="U6" s="145"/>
      <c r="V6" s="145"/>
      <c r="W6" s="145"/>
      <c r="X6" s="145"/>
      <c r="Y6" s="145"/>
      <c r="Z6" s="145"/>
      <c r="AA6" s="145"/>
      <c r="AB6" s="145"/>
      <c r="AC6" s="164">
        <f>SUM(G6:AB6)</f>
        <v>0</v>
      </c>
      <c r="AI6" s="99"/>
      <c r="AJ6" s="99"/>
      <c r="AK6" s="99"/>
      <c r="AL6" s="99"/>
      <c r="AM6" s="99"/>
    </row>
    <row r="7" spans="1:39" s="96" customFormat="1" ht="18" customHeight="1" x14ac:dyDescent="0.25">
      <c r="A7" s="86">
        <f>ข้อมูลนักเรียน!A2</f>
        <v>1</v>
      </c>
      <c r="B7" s="139">
        <f>ข้อมูลนักเรียน!B2</f>
        <v>3922</v>
      </c>
      <c r="C7" s="88" t="str">
        <f>ข้อมูลนักเรียน!C2</f>
        <v>ด.ช.</v>
      </c>
      <c r="D7" s="89" t="str">
        <f>ข้อมูลนักเรียน!D2</f>
        <v>สุรชัย</v>
      </c>
      <c r="E7" s="89" t="str">
        <f>ข้อมูลนักเรียน!E2</f>
        <v>เมืองปาก</v>
      </c>
      <c r="F7" s="103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/>
      <c r="AB7" s="91"/>
      <c r="AC7" s="153">
        <f>IF(ข้อมูลนักเรียน!A2=""," ",SUM(G7:AB7))</f>
        <v>0</v>
      </c>
    </row>
    <row r="8" spans="1:39" s="96" customFormat="1" ht="18" customHeight="1" x14ac:dyDescent="0.25">
      <c r="A8" s="86">
        <f>ข้อมูลนักเรียน!A3</f>
        <v>2</v>
      </c>
      <c r="B8" s="139">
        <f>ข้อมูลนักเรียน!B3</f>
        <v>3923</v>
      </c>
      <c r="C8" s="88" t="str">
        <f>ข้อมูลนักเรียน!C3</f>
        <v>ด.ช.</v>
      </c>
      <c r="D8" s="89" t="str">
        <f>ข้อมูลนักเรียน!D3</f>
        <v>ชนาธิป</v>
      </c>
      <c r="E8" s="89" t="str">
        <f>ข้อมูลนักเรียน!E3</f>
        <v>คำมา</v>
      </c>
      <c r="F8" s="103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153">
        <f>IF(ข้อมูลนักเรียน!A3=""," ",SUM(G8:AB8))</f>
        <v>0</v>
      </c>
    </row>
    <row r="9" spans="1:39" s="96" customFormat="1" ht="18" customHeight="1" x14ac:dyDescent="0.25">
      <c r="A9" s="86">
        <f>ข้อมูลนักเรียน!A4</f>
        <v>3</v>
      </c>
      <c r="B9" s="139">
        <f>ข้อมูลนักเรียน!B4</f>
        <v>3924</v>
      </c>
      <c r="C9" s="88" t="str">
        <f>ข้อมูลนักเรียน!C4</f>
        <v>ด.ช.</v>
      </c>
      <c r="D9" s="89" t="str">
        <f>ข้อมูลนักเรียน!D4</f>
        <v>ปกรณ์</v>
      </c>
      <c r="E9" s="89" t="str">
        <f>ข้อมูลนักเรียน!E4</f>
        <v>ศรีบุญ</v>
      </c>
      <c r="F9" s="103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153">
        <f>IF(ข้อมูลนักเรียน!A4=""," ",SUM(G9:AB9))</f>
        <v>0</v>
      </c>
    </row>
    <row r="10" spans="1:39" s="96" customFormat="1" ht="18" customHeight="1" x14ac:dyDescent="0.25">
      <c r="A10" s="86">
        <f>ข้อมูลนักเรียน!A5</f>
        <v>4</v>
      </c>
      <c r="B10" s="139">
        <f>ข้อมูลนักเรียน!B5</f>
        <v>4045</v>
      </c>
      <c r="C10" s="88" t="str">
        <f>ข้อมูลนักเรียน!C5</f>
        <v>ด.ช.</v>
      </c>
      <c r="D10" s="89" t="str">
        <f>ข้อมูลนักเรียน!D5</f>
        <v>นาวิน</v>
      </c>
      <c r="E10" s="89" t="str">
        <f>ข้อมูลนักเรียน!E5</f>
        <v>มาเสือ</v>
      </c>
      <c r="F10" s="103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153">
        <f>IF(ข้อมูลนักเรียน!A5=""," ",SUM(G10:AB10))</f>
        <v>0</v>
      </c>
    </row>
    <row r="11" spans="1:39" s="96" customFormat="1" ht="18" customHeight="1" x14ac:dyDescent="0.25">
      <c r="A11" s="86">
        <f>ข้อมูลนักเรียน!A6</f>
        <v>5</v>
      </c>
      <c r="B11" s="139">
        <f>ข้อมูลนักเรียน!B6</f>
        <v>4047</v>
      </c>
      <c r="C11" s="88" t="str">
        <f>ข้อมูลนักเรียน!C6</f>
        <v>ด.ช.</v>
      </c>
      <c r="D11" s="89" t="str">
        <f>ข้อมูลนักเรียน!D6</f>
        <v>กุลชาติ</v>
      </c>
      <c r="E11" s="89" t="str">
        <f>ข้อมูลนักเรียน!E6</f>
        <v>พรมตา</v>
      </c>
      <c r="F11" s="103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153">
        <f>IF(ข้อมูลนักเรียน!A6=""," ",SUM(G11:AB11))</f>
        <v>0</v>
      </c>
    </row>
    <row r="12" spans="1:39" s="96" customFormat="1" ht="18" customHeight="1" x14ac:dyDescent="0.25">
      <c r="A12" s="86">
        <f>ข้อมูลนักเรียน!A7</f>
        <v>6</v>
      </c>
      <c r="B12" s="139">
        <f>ข้อมูลนักเรียน!B7</f>
        <v>4052</v>
      </c>
      <c r="C12" s="88" t="str">
        <f>ข้อมูลนักเรียน!C7</f>
        <v>ด.ช.</v>
      </c>
      <c r="D12" s="89" t="str">
        <f>ข้อมูลนักเรียน!D7</f>
        <v>เอกวัส</v>
      </c>
      <c r="E12" s="89" t="str">
        <f>ข้อมูลนักเรียน!E7</f>
        <v>แพรทอง</v>
      </c>
      <c r="F12" s="103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153">
        <f>IF(ข้อมูลนักเรียน!A7=""," ",SUM(G12:AB12))</f>
        <v>0</v>
      </c>
    </row>
    <row r="13" spans="1:39" s="96" customFormat="1" ht="18" customHeight="1" x14ac:dyDescent="0.25">
      <c r="A13" s="86">
        <f>ข้อมูลนักเรียน!A8</f>
        <v>7</v>
      </c>
      <c r="B13" s="139">
        <f>ข้อมูลนักเรียน!B8</f>
        <v>4129</v>
      </c>
      <c r="C13" s="88" t="str">
        <f>ข้อมูลนักเรียน!C8</f>
        <v>ด.ช.</v>
      </c>
      <c r="D13" s="89" t="str">
        <f>ข้อมูลนักเรียน!D8</f>
        <v>ภูวเดช</v>
      </c>
      <c r="E13" s="89" t="str">
        <f>ข้อมูลนักเรียน!E8</f>
        <v>แก้วประดับ</v>
      </c>
      <c r="F13" s="103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153">
        <f>IF(ข้อมูลนักเรียน!A8=""," ",SUM(G13:AB13))</f>
        <v>0</v>
      </c>
    </row>
    <row r="14" spans="1:39" s="96" customFormat="1" ht="18" customHeight="1" x14ac:dyDescent="0.25">
      <c r="A14" s="86">
        <f>ข้อมูลนักเรียน!A9</f>
        <v>8</v>
      </c>
      <c r="B14" s="139">
        <f>ข้อมูลนักเรียน!B9</f>
        <v>3959</v>
      </c>
      <c r="C14" s="88" t="str">
        <f>ข้อมูลนักเรียน!C9</f>
        <v>ด.ญ.</v>
      </c>
      <c r="D14" s="89" t="str">
        <f>ข้อมูลนักเรียน!D9</f>
        <v>ปาริชาติ</v>
      </c>
      <c r="E14" s="89" t="str">
        <f>ข้อมูลนักเรียน!E9</f>
        <v>แก้วใส</v>
      </c>
      <c r="F14" s="103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153">
        <f>IF(ข้อมูลนักเรียน!A9=""," ",SUM(G14:AB14))</f>
        <v>0</v>
      </c>
    </row>
    <row r="15" spans="1:39" s="96" customFormat="1" ht="18" customHeight="1" x14ac:dyDescent="0.25">
      <c r="A15" s="86">
        <f>ข้อมูลนักเรียน!A10</f>
        <v>0</v>
      </c>
      <c r="B15" s="139">
        <f>ข้อมูลนักเรียน!B10</f>
        <v>0</v>
      </c>
      <c r="C15" s="88">
        <f>ข้อมูลนักเรียน!C10</f>
        <v>0</v>
      </c>
      <c r="D15" s="89">
        <f>ข้อมูลนักเรียน!D10</f>
        <v>0</v>
      </c>
      <c r="E15" s="89">
        <f>ข้อมูลนักเรียน!E10</f>
        <v>0</v>
      </c>
      <c r="F15" s="103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153" t="str">
        <f>IF(ข้อมูลนักเรียน!A10=""," ",SUM(G15:AB15))</f>
        <v xml:space="preserve"> </v>
      </c>
    </row>
    <row r="16" spans="1:39" s="96" customFormat="1" ht="18" customHeight="1" x14ac:dyDescent="0.25">
      <c r="A16" s="86">
        <f>ข้อมูลนักเรียน!A11</f>
        <v>0</v>
      </c>
      <c r="B16" s="139">
        <f>ข้อมูลนักเรียน!B11</f>
        <v>0</v>
      </c>
      <c r="C16" s="88">
        <f>ข้อมูลนักเรียน!C11</f>
        <v>0</v>
      </c>
      <c r="D16" s="89">
        <f>ข้อมูลนักเรียน!D11</f>
        <v>0</v>
      </c>
      <c r="E16" s="89">
        <f>ข้อมูลนักเรียน!E11</f>
        <v>0</v>
      </c>
      <c r="F16" s="103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153" t="str">
        <f>IF(ข้อมูลนักเรียน!A11=""," ",SUM(G16:AB16))</f>
        <v xml:space="preserve"> </v>
      </c>
    </row>
    <row r="17" spans="1:29" s="96" customFormat="1" ht="18" customHeight="1" x14ac:dyDescent="0.25">
      <c r="A17" s="86">
        <f>ข้อมูลนักเรียน!A12</f>
        <v>0</v>
      </c>
      <c r="B17" s="139">
        <f>ข้อมูลนักเรียน!B12</f>
        <v>0</v>
      </c>
      <c r="C17" s="88">
        <f>ข้อมูลนักเรียน!C12</f>
        <v>0</v>
      </c>
      <c r="D17" s="89">
        <f>ข้อมูลนักเรียน!D12</f>
        <v>0</v>
      </c>
      <c r="E17" s="89">
        <f>ข้อมูลนักเรียน!E12</f>
        <v>0</v>
      </c>
      <c r="F17" s="103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153" t="str">
        <f>IF(ข้อมูลนักเรียน!A12=""," ",SUM(G17:AB17))</f>
        <v xml:space="preserve"> </v>
      </c>
    </row>
    <row r="18" spans="1:29" s="96" customFormat="1" ht="18" customHeight="1" x14ac:dyDescent="0.25">
      <c r="A18" s="86">
        <f>ข้อมูลนักเรียน!A13</f>
        <v>0</v>
      </c>
      <c r="B18" s="139">
        <f>ข้อมูลนักเรียน!B13</f>
        <v>0</v>
      </c>
      <c r="C18" s="88">
        <f>ข้อมูลนักเรียน!C13</f>
        <v>0</v>
      </c>
      <c r="D18" s="89">
        <f>ข้อมูลนักเรียน!D13</f>
        <v>0</v>
      </c>
      <c r="E18" s="89">
        <f>ข้อมูลนักเรียน!E13</f>
        <v>0</v>
      </c>
      <c r="F18" s="103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153" t="str">
        <f>IF(ข้อมูลนักเรียน!A13=""," ",SUM(G18:AB18))</f>
        <v xml:space="preserve"> </v>
      </c>
    </row>
    <row r="19" spans="1:29" s="96" customFormat="1" ht="18" customHeight="1" x14ac:dyDescent="0.25">
      <c r="A19" s="86">
        <f>ข้อมูลนักเรียน!A14</f>
        <v>0</v>
      </c>
      <c r="B19" s="139">
        <f>ข้อมูลนักเรียน!B14</f>
        <v>0</v>
      </c>
      <c r="C19" s="88">
        <f>ข้อมูลนักเรียน!C14</f>
        <v>0</v>
      </c>
      <c r="D19" s="89">
        <f>ข้อมูลนักเรียน!D14</f>
        <v>0</v>
      </c>
      <c r="E19" s="89">
        <f>ข้อมูลนักเรียน!E14</f>
        <v>0</v>
      </c>
      <c r="F19" s="103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153" t="str">
        <f>IF(ข้อมูลนักเรียน!A14=""," ",SUM(G19:AB19))</f>
        <v xml:space="preserve"> </v>
      </c>
    </row>
    <row r="20" spans="1:29" s="96" customFormat="1" ht="18" customHeight="1" x14ac:dyDescent="0.25">
      <c r="A20" s="86">
        <f>ข้อมูลนักเรียน!A15</f>
        <v>0</v>
      </c>
      <c r="B20" s="139">
        <f>ข้อมูลนักเรียน!B15</f>
        <v>0</v>
      </c>
      <c r="C20" s="88">
        <f>ข้อมูลนักเรียน!C15</f>
        <v>0</v>
      </c>
      <c r="D20" s="89">
        <f>ข้อมูลนักเรียน!D15</f>
        <v>0</v>
      </c>
      <c r="E20" s="89">
        <f>ข้อมูลนักเรียน!E15</f>
        <v>0</v>
      </c>
      <c r="F20" s="103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153" t="str">
        <f>IF(ข้อมูลนักเรียน!A15=""," ",SUM(G20:AB20))</f>
        <v xml:space="preserve"> </v>
      </c>
    </row>
    <row r="21" spans="1:29" s="96" customFormat="1" ht="18" customHeight="1" x14ac:dyDescent="0.25">
      <c r="A21" s="86">
        <f>ข้อมูลนักเรียน!A16</f>
        <v>0</v>
      </c>
      <c r="B21" s="139">
        <f>ข้อมูลนักเรียน!B16</f>
        <v>0</v>
      </c>
      <c r="C21" s="88">
        <f>ข้อมูลนักเรียน!C16</f>
        <v>0</v>
      </c>
      <c r="D21" s="89">
        <f>ข้อมูลนักเรียน!D16</f>
        <v>0</v>
      </c>
      <c r="E21" s="89">
        <f>ข้อมูลนักเรียน!E16</f>
        <v>0</v>
      </c>
      <c r="F21" s="103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153" t="str">
        <f>IF(ข้อมูลนักเรียน!A16=""," ",SUM(G21:AB21))</f>
        <v xml:space="preserve"> </v>
      </c>
    </row>
    <row r="22" spans="1:29" s="96" customFormat="1" ht="18" customHeight="1" x14ac:dyDescent="0.25">
      <c r="A22" s="86">
        <f>ข้อมูลนักเรียน!A17</f>
        <v>0</v>
      </c>
      <c r="B22" s="139">
        <f>ข้อมูลนักเรียน!B17</f>
        <v>0</v>
      </c>
      <c r="C22" s="88">
        <f>ข้อมูลนักเรียน!C17</f>
        <v>0</v>
      </c>
      <c r="D22" s="89">
        <f>ข้อมูลนักเรียน!D17</f>
        <v>0</v>
      </c>
      <c r="E22" s="89">
        <f>ข้อมูลนักเรียน!E17</f>
        <v>0</v>
      </c>
      <c r="F22" s="103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153" t="str">
        <f>IF(ข้อมูลนักเรียน!A17=""," ",SUM(G22:AB22))</f>
        <v xml:space="preserve"> </v>
      </c>
    </row>
    <row r="23" spans="1:29" s="96" customFormat="1" ht="18" customHeight="1" x14ac:dyDescent="0.25">
      <c r="A23" s="86">
        <f>ข้อมูลนักเรียน!A18</f>
        <v>0</v>
      </c>
      <c r="B23" s="139">
        <f>ข้อมูลนักเรียน!B18</f>
        <v>0</v>
      </c>
      <c r="C23" s="88">
        <f>ข้อมูลนักเรียน!C18</f>
        <v>0</v>
      </c>
      <c r="D23" s="89">
        <f>ข้อมูลนักเรียน!D18</f>
        <v>0</v>
      </c>
      <c r="E23" s="89">
        <f>ข้อมูลนักเรียน!E18</f>
        <v>0</v>
      </c>
      <c r="F23" s="103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153" t="str">
        <f>IF(ข้อมูลนักเรียน!A18=""," ",SUM(G23:AB23))</f>
        <v xml:space="preserve"> </v>
      </c>
    </row>
    <row r="24" spans="1:29" s="96" customFormat="1" ht="18" customHeight="1" x14ac:dyDescent="0.25">
      <c r="A24" s="86">
        <f>ข้อมูลนักเรียน!A19</f>
        <v>0</v>
      </c>
      <c r="B24" s="139">
        <f>ข้อมูลนักเรียน!B19</f>
        <v>0</v>
      </c>
      <c r="C24" s="88">
        <f>ข้อมูลนักเรียน!C19</f>
        <v>0</v>
      </c>
      <c r="D24" s="89">
        <f>ข้อมูลนักเรียน!D19</f>
        <v>0</v>
      </c>
      <c r="E24" s="89">
        <f>ข้อมูลนักเรียน!E19</f>
        <v>0</v>
      </c>
      <c r="F24" s="103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153" t="str">
        <f>IF(ข้อมูลนักเรียน!A19=""," ",SUM(G24:AB24))</f>
        <v xml:space="preserve"> </v>
      </c>
    </row>
    <row r="25" spans="1:29" s="96" customFormat="1" ht="18" customHeight="1" x14ac:dyDescent="0.25">
      <c r="A25" s="86">
        <f>ข้อมูลนักเรียน!A20</f>
        <v>0</v>
      </c>
      <c r="B25" s="139">
        <f>ข้อมูลนักเรียน!B20</f>
        <v>0</v>
      </c>
      <c r="C25" s="88">
        <f>ข้อมูลนักเรียน!C20</f>
        <v>0</v>
      </c>
      <c r="D25" s="89">
        <f>ข้อมูลนักเรียน!D20</f>
        <v>0</v>
      </c>
      <c r="E25" s="89">
        <f>ข้อมูลนักเรียน!E20</f>
        <v>0</v>
      </c>
      <c r="F25" s="103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153" t="str">
        <f>IF(ข้อมูลนักเรียน!A20=""," ",SUM(G25:AB25))</f>
        <v xml:space="preserve"> </v>
      </c>
    </row>
    <row r="26" spans="1:29" s="96" customFormat="1" ht="18" customHeight="1" x14ac:dyDescent="0.25">
      <c r="A26" s="86">
        <f>ข้อมูลนักเรียน!A21</f>
        <v>0</v>
      </c>
      <c r="B26" s="139">
        <f>ข้อมูลนักเรียน!B21</f>
        <v>0</v>
      </c>
      <c r="C26" s="88">
        <f>ข้อมูลนักเรียน!C21</f>
        <v>0</v>
      </c>
      <c r="D26" s="89">
        <f>ข้อมูลนักเรียน!D21</f>
        <v>0</v>
      </c>
      <c r="E26" s="89">
        <f>ข้อมูลนักเรียน!E21</f>
        <v>0</v>
      </c>
      <c r="F26" s="103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153" t="str">
        <f>IF(ข้อมูลนักเรียน!A21=""," ",SUM(G26:AB26))</f>
        <v xml:space="preserve"> </v>
      </c>
    </row>
    <row r="27" spans="1:29" s="96" customFormat="1" ht="18" customHeight="1" x14ac:dyDescent="0.25">
      <c r="A27" s="86">
        <f>ข้อมูลนักเรียน!A22</f>
        <v>0</v>
      </c>
      <c r="B27" s="139">
        <f>ข้อมูลนักเรียน!B22</f>
        <v>0</v>
      </c>
      <c r="C27" s="88">
        <f>ข้อมูลนักเรียน!C22</f>
        <v>0</v>
      </c>
      <c r="D27" s="89">
        <f>ข้อมูลนักเรียน!D22</f>
        <v>0</v>
      </c>
      <c r="E27" s="89">
        <f>ข้อมูลนักเรียน!E22</f>
        <v>0</v>
      </c>
      <c r="F27" s="103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153" t="str">
        <f>IF(ข้อมูลนักเรียน!A22=""," ",SUM(G27:AB27))</f>
        <v xml:space="preserve"> </v>
      </c>
    </row>
    <row r="28" spans="1:29" s="96" customFormat="1" ht="18" customHeight="1" x14ac:dyDescent="0.25">
      <c r="A28" s="86">
        <f>ข้อมูลนักเรียน!A23</f>
        <v>0</v>
      </c>
      <c r="B28" s="139">
        <f>ข้อมูลนักเรียน!B23</f>
        <v>0</v>
      </c>
      <c r="C28" s="88">
        <f>ข้อมูลนักเรียน!C23</f>
        <v>0</v>
      </c>
      <c r="D28" s="89">
        <f>ข้อมูลนักเรียน!D23</f>
        <v>0</v>
      </c>
      <c r="E28" s="89">
        <f>ข้อมูลนักเรียน!E23</f>
        <v>0</v>
      </c>
      <c r="F28" s="103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153" t="str">
        <f>IF(ข้อมูลนักเรียน!A23=""," ",SUM(G28:AB28))</f>
        <v xml:space="preserve"> </v>
      </c>
    </row>
    <row r="29" spans="1:29" s="96" customFormat="1" ht="18" customHeight="1" x14ac:dyDescent="0.25">
      <c r="A29" s="86">
        <f>ข้อมูลนักเรียน!A24</f>
        <v>0</v>
      </c>
      <c r="B29" s="139">
        <f>ข้อมูลนักเรียน!B24</f>
        <v>0</v>
      </c>
      <c r="C29" s="88">
        <f>ข้อมูลนักเรียน!C24</f>
        <v>0</v>
      </c>
      <c r="D29" s="89">
        <f>ข้อมูลนักเรียน!D24</f>
        <v>0</v>
      </c>
      <c r="E29" s="89">
        <f>ข้อมูลนักเรียน!E24</f>
        <v>0</v>
      </c>
      <c r="F29" s="103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153" t="str">
        <f>IF(ข้อมูลนักเรียน!A24=""," ",SUM(G29:AB29))</f>
        <v xml:space="preserve"> </v>
      </c>
    </row>
    <row r="30" spans="1:29" s="96" customFormat="1" ht="18" customHeight="1" x14ac:dyDescent="0.25">
      <c r="A30" s="86">
        <f>ข้อมูลนักเรียน!A25</f>
        <v>0</v>
      </c>
      <c r="B30" s="139">
        <f>ข้อมูลนักเรียน!B25</f>
        <v>0</v>
      </c>
      <c r="C30" s="88">
        <f>ข้อมูลนักเรียน!C25</f>
        <v>0</v>
      </c>
      <c r="D30" s="89">
        <f>ข้อมูลนักเรียน!D25</f>
        <v>0</v>
      </c>
      <c r="E30" s="89">
        <f>ข้อมูลนักเรียน!E25</f>
        <v>0</v>
      </c>
      <c r="F30" s="103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153" t="str">
        <f>IF(ข้อมูลนักเรียน!A25=""," ",SUM(G30:AB30))</f>
        <v xml:space="preserve"> </v>
      </c>
    </row>
    <row r="31" spans="1:29" s="96" customFormat="1" ht="18" customHeight="1" x14ac:dyDescent="0.25">
      <c r="A31" s="86">
        <f>ข้อมูลนักเรียน!A26</f>
        <v>0</v>
      </c>
      <c r="B31" s="139">
        <f>ข้อมูลนักเรียน!B26</f>
        <v>0</v>
      </c>
      <c r="C31" s="88">
        <f>ข้อมูลนักเรียน!C26</f>
        <v>0</v>
      </c>
      <c r="D31" s="89">
        <f>ข้อมูลนักเรียน!D26</f>
        <v>0</v>
      </c>
      <c r="E31" s="89">
        <f>ข้อมูลนักเรียน!E26</f>
        <v>0</v>
      </c>
      <c r="F31" s="103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153" t="str">
        <f>IF(ข้อมูลนักเรียน!A26=""," ",SUM(G31:AB31))</f>
        <v xml:space="preserve"> </v>
      </c>
    </row>
    <row r="32" spans="1:29" s="96" customFormat="1" ht="18" customHeight="1" x14ac:dyDescent="0.25">
      <c r="A32" s="86">
        <f>ข้อมูลนักเรียน!A27</f>
        <v>0</v>
      </c>
      <c r="B32" s="139">
        <f>ข้อมูลนักเรียน!B27</f>
        <v>0</v>
      </c>
      <c r="C32" s="88">
        <f>ข้อมูลนักเรียน!C27</f>
        <v>0</v>
      </c>
      <c r="D32" s="89">
        <f>ข้อมูลนักเรียน!D27</f>
        <v>0</v>
      </c>
      <c r="E32" s="89">
        <f>ข้อมูลนักเรียน!E27</f>
        <v>0</v>
      </c>
      <c r="F32" s="103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153" t="str">
        <f>IF(ข้อมูลนักเรียน!A27=""," ",SUM(G32:AB32))</f>
        <v xml:space="preserve"> </v>
      </c>
    </row>
    <row r="33" spans="1:29" s="96" customFormat="1" ht="18" customHeight="1" x14ac:dyDescent="0.25">
      <c r="A33" s="86">
        <f>ข้อมูลนักเรียน!A28</f>
        <v>0</v>
      </c>
      <c r="B33" s="139">
        <f>ข้อมูลนักเรียน!B28</f>
        <v>0</v>
      </c>
      <c r="C33" s="88">
        <f>ข้อมูลนักเรียน!C28</f>
        <v>0</v>
      </c>
      <c r="D33" s="89">
        <f>ข้อมูลนักเรียน!D28</f>
        <v>0</v>
      </c>
      <c r="E33" s="89">
        <f>ข้อมูลนักเรียน!E28</f>
        <v>0</v>
      </c>
      <c r="F33" s="103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153" t="str">
        <f>IF(ข้อมูลนักเรียน!A28=""," ",SUM(G33:AB33))</f>
        <v xml:space="preserve"> </v>
      </c>
    </row>
    <row r="34" spans="1:29" s="96" customFormat="1" ht="18" customHeight="1" x14ac:dyDescent="0.25">
      <c r="A34" s="86">
        <f>ข้อมูลนักเรียน!A29</f>
        <v>0</v>
      </c>
      <c r="B34" s="139">
        <f>ข้อมูลนักเรียน!B29</f>
        <v>0</v>
      </c>
      <c r="C34" s="88">
        <f>ข้อมูลนักเรียน!C29</f>
        <v>0</v>
      </c>
      <c r="D34" s="89">
        <f>ข้อมูลนักเรียน!D29</f>
        <v>0</v>
      </c>
      <c r="E34" s="89">
        <f>ข้อมูลนักเรียน!E29</f>
        <v>0</v>
      </c>
      <c r="F34" s="103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153" t="str">
        <f>IF(ข้อมูลนักเรียน!A29=""," ",SUM(G34:AB34))</f>
        <v xml:space="preserve"> </v>
      </c>
    </row>
    <row r="35" spans="1:29" s="96" customFormat="1" ht="18" customHeight="1" x14ac:dyDescent="0.25">
      <c r="A35" s="86">
        <f>ข้อมูลนักเรียน!A30</f>
        <v>0</v>
      </c>
      <c r="B35" s="139">
        <f>ข้อมูลนักเรียน!B30</f>
        <v>0</v>
      </c>
      <c r="C35" s="88">
        <f>ข้อมูลนักเรียน!C30</f>
        <v>0</v>
      </c>
      <c r="D35" s="89">
        <f>ข้อมูลนักเรียน!D30</f>
        <v>0</v>
      </c>
      <c r="E35" s="89">
        <f>ข้อมูลนักเรียน!E30</f>
        <v>0</v>
      </c>
      <c r="F35" s="103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153" t="str">
        <f>IF(ข้อมูลนักเรียน!A30=""," ",SUM(G35:AB35))</f>
        <v xml:space="preserve"> </v>
      </c>
    </row>
    <row r="36" spans="1:29" s="96" customFormat="1" ht="18" customHeight="1" x14ac:dyDescent="0.25">
      <c r="A36" s="86">
        <f>ข้อมูลนักเรียน!A31</f>
        <v>0</v>
      </c>
      <c r="B36" s="139">
        <f>ข้อมูลนักเรียน!B31</f>
        <v>0</v>
      </c>
      <c r="C36" s="88">
        <f>ข้อมูลนักเรียน!C31</f>
        <v>0</v>
      </c>
      <c r="D36" s="89">
        <f>ข้อมูลนักเรียน!D31</f>
        <v>0</v>
      </c>
      <c r="E36" s="89">
        <f>ข้อมูลนักเรียน!E31</f>
        <v>0</v>
      </c>
      <c r="F36" s="103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153" t="str">
        <f>IF(ข้อมูลนักเรียน!A31=""," ",SUM(G36:AB36))</f>
        <v xml:space="preserve"> </v>
      </c>
    </row>
    <row r="37" spans="1:29" s="96" customFormat="1" ht="18" customHeight="1" x14ac:dyDescent="0.25">
      <c r="A37" s="86">
        <f>ข้อมูลนักเรียน!A32</f>
        <v>0</v>
      </c>
      <c r="B37" s="139">
        <f>ข้อมูลนักเรียน!B32</f>
        <v>0</v>
      </c>
      <c r="C37" s="88">
        <f>ข้อมูลนักเรียน!C32</f>
        <v>0</v>
      </c>
      <c r="D37" s="89">
        <f>ข้อมูลนักเรียน!D32</f>
        <v>0</v>
      </c>
      <c r="E37" s="89">
        <f>ข้อมูลนักเรียน!E32</f>
        <v>0</v>
      </c>
      <c r="F37" s="103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2"/>
      <c r="AB37" s="92"/>
      <c r="AC37" s="153" t="str">
        <f>IF(ข้อมูลนักเรียน!A32=""," ",SUM(G37:AB37))</f>
        <v xml:space="preserve"> </v>
      </c>
    </row>
    <row r="38" spans="1:29" s="96" customFormat="1" ht="18" customHeight="1" x14ac:dyDescent="0.25">
      <c r="A38" s="86">
        <f>ข้อมูลนักเรียน!A33</f>
        <v>0</v>
      </c>
      <c r="B38" s="139">
        <f>ข้อมูลนักเรียน!B33</f>
        <v>0</v>
      </c>
      <c r="C38" s="88">
        <f>ข้อมูลนักเรียน!C33</f>
        <v>0</v>
      </c>
      <c r="D38" s="89">
        <f>ข้อมูลนักเรียน!D33</f>
        <v>0</v>
      </c>
      <c r="E38" s="89">
        <f>ข้อมูลนักเรียน!E33</f>
        <v>0</v>
      </c>
      <c r="F38" s="103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153" t="str">
        <f>IF(ข้อมูลนักเรียน!A33=""," ",SUM(G38:AB38))</f>
        <v xml:space="preserve"> </v>
      </c>
    </row>
    <row r="39" spans="1:29" s="96" customFormat="1" ht="18" customHeight="1" x14ac:dyDescent="0.25">
      <c r="A39" s="86"/>
      <c r="B39" s="139"/>
      <c r="C39" s="88"/>
      <c r="D39" s="89"/>
      <c r="E39" s="89"/>
      <c r="F39" s="103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153" t="str">
        <f>IF(ข้อมูลนักเรียน!A34=""," ",SUM(G39:AB39))</f>
        <v xml:space="preserve"> </v>
      </c>
    </row>
    <row r="40" spans="1:29" s="96" customFormat="1" x14ac:dyDescent="0.25">
      <c r="A40" s="93"/>
      <c r="B40" s="140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153"/>
    </row>
    <row r="41" spans="1:29" s="96" customFormat="1" x14ac:dyDescent="0.25">
      <c r="A41" s="93"/>
      <c r="B41" s="140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153"/>
    </row>
    <row r="42" spans="1:29" s="96" customFormat="1" x14ac:dyDescent="0.25">
      <c r="A42" s="93"/>
      <c r="B42" s="140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153"/>
    </row>
    <row r="43" spans="1:29" s="96" customFormat="1" x14ac:dyDescent="0.25">
      <c r="A43" s="93"/>
      <c r="B43" s="140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153"/>
    </row>
    <row r="44" spans="1:29" s="96" customFormat="1" x14ac:dyDescent="0.25">
      <c r="A44" s="93"/>
      <c r="B44" s="140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153"/>
    </row>
    <row r="45" spans="1:29" s="96" customFormat="1" x14ac:dyDescent="0.25">
      <c r="A45" s="93"/>
      <c r="B45" s="140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153"/>
    </row>
    <row r="46" spans="1:29" s="96" customFormat="1" x14ac:dyDescent="0.25">
      <c r="A46" s="93"/>
      <c r="B46" s="140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153"/>
    </row>
    <row r="47" spans="1:29" s="96" customFormat="1" x14ac:dyDescent="0.25">
      <c r="A47" s="93"/>
      <c r="B47" s="140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153"/>
    </row>
    <row r="48" spans="1:29" s="96" customFormat="1" x14ac:dyDescent="0.25">
      <c r="A48" s="93"/>
      <c r="B48" s="140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153"/>
    </row>
    <row r="49" spans="1:29" s="96" customFormat="1" x14ac:dyDescent="0.25">
      <c r="A49" s="93"/>
      <c r="B49" s="140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153"/>
    </row>
    <row r="50" spans="1:29" s="96" customFormat="1" x14ac:dyDescent="0.25">
      <c r="A50" s="93"/>
      <c r="B50" s="140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153"/>
    </row>
    <row r="51" spans="1:29" s="96" customFormat="1" x14ac:dyDescent="0.25">
      <c r="A51" s="93"/>
      <c r="B51" s="140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153"/>
    </row>
    <row r="52" spans="1:29" s="96" customFormat="1" x14ac:dyDescent="0.25">
      <c r="A52" s="93"/>
      <c r="B52" s="140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153"/>
    </row>
    <row r="53" spans="1:29" s="96" customFormat="1" x14ac:dyDescent="0.25">
      <c r="A53" s="93"/>
      <c r="B53" s="140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153"/>
    </row>
  </sheetData>
  <sheetProtection algorithmName="SHA-512" hashValue="7ZvRVWjkIoVd8MGfA4joK9sEh+wg/DK/KX3wukAKiDvUdlsOs3J5GG1mMjs99jYHGgzLlwjBV74rFfapeCHUzA==" saltValue="K5GLisFpihw9FGqx+gXLuA==" spinCount="100000" sheet="1" objects="1" scenarios="1"/>
  <protectedRanges>
    <protectedRange sqref="G4:AB40" name="ช่วง1"/>
  </protectedRanges>
  <mergeCells count="5">
    <mergeCell ref="A3:A6"/>
    <mergeCell ref="B3:B6"/>
    <mergeCell ref="C3:E6"/>
    <mergeCell ref="F3:AB3"/>
    <mergeCell ref="AC3:AC5"/>
  </mergeCells>
  <pageMargins left="0.46" right="0.12" top="0.44" bottom="0.38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59337-F3AD-4156-83DF-3179E39CF66A}">
  <sheetPr codeName="Sheet10">
    <tabColor theme="4" tint="0.39997558519241921"/>
  </sheetPr>
  <dimension ref="A1:AK53"/>
  <sheetViews>
    <sheetView zoomScaleNormal="100" workbookViewId="0">
      <selection activeCell="AA7" sqref="AA7"/>
    </sheetView>
  </sheetViews>
  <sheetFormatPr defaultRowHeight="24.6" x14ac:dyDescent="0.7"/>
  <cols>
    <col min="1" max="1" width="3.796875" style="99" customWidth="1"/>
    <col min="2" max="2" width="4.796875" style="141" customWidth="1"/>
    <col min="3" max="3" width="3.59765625" style="94" customWidth="1"/>
    <col min="4" max="4" width="8.8984375" style="94" customWidth="1"/>
    <col min="5" max="5" width="4.796875" style="94" customWidth="1"/>
    <col min="6" max="6" width="4.59765625" style="94" customWidth="1"/>
    <col min="7" max="26" width="2.69921875" style="93" customWidth="1"/>
    <col min="27" max="27" width="5.5" style="93" customWidth="1"/>
    <col min="28" max="30" width="5.69921875" style="94" customWidth="1"/>
    <col min="31" max="31" width="5.8984375" style="94" customWidth="1"/>
    <col min="32" max="32" width="5.09765625" style="94" customWidth="1"/>
    <col min="33" max="33" width="5.5" style="94" customWidth="1"/>
    <col min="34" max="34" width="5.69921875" style="94" customWidth="1"/>
    <col min="35" max="35" width="6.296875" style="94" customWidth="1"/>
    <col min="36" max="36" width="6.59765625" style="94" customWidth="1"/>
    <col min="37" max="37" width="6.5" style="94" customWidth="1"/>
    <col min="38" max="16384" width="8.796875" style="94"/>
  </cols>
  <sheetData>
    <row r="1" spans="1:37" x14ac:dyDescent="0.7">
      <c r="A1" s="83" t="s">
        <v>131</v>
      </c>
      <c r="B1" s="138"/>
      <c r="C1" s="83"/>
      <c r="D1" s="83"/>
      <c r="E1" s="83"/>
      <c r="F1" s="83"/>
      <c r="G1" s="68"/>
      <c r="H1" s="68"/>
      <c r="I1" s="68"/>
      <c r="J1" s="60"/>
      <c r="K1" s="60"/>
      <c r="L1" s="60">
        <f>ข้อมูลพื้นฐาน!B8</f>
        <v>0</v>
      </c>
      <c r="M1" s="60"/>
      <c r="N1" s="60"/>
      <c r="O1" s="68"/>
      <c r="P1" s="68"/>
      <c r="Q1" s="68"/>
      <c r="R1" s="68"/>
      <c r="S1" s="68"/>
      <c r="T1" s="68"/>
      <c r="U1" s="68"/>
      <c r="V1" s="68"/>
      <c r="W1" s="68"/>
      <c r="X1" s="68"/>
      <c r="Y1" s="63" t="s">
        <v>93</v>
      </c>
      <c r="Z1" s="68"/>
      <c r="AA1" s="68">
        <f>ข้อมูลพื้นฐาน!B9</f>
        <v>0</v>
      </c>
    </row>
    <row r="2" spans="1:37" x14ac:dyDescent="0.7">
      <c r="A2" s="84" t="s">
        <v>97</v>
      </c>
      <c r="B2" s="60">
        <f>ข้อมูลพื้นฐาน!B11</f>
        <v>0</v>
      </c>
      <c r="C2" s="60"/>
      <c r="D2" s="60"/>
      <c r="E2" s="60"/>
      <c r="F2" s="60"/>
      <c r="G2" s="68"/>
      <c r="H2" s="68"/>
      <c r="I2" s="68"/>
      <c r="J2" s="68"/>
      <c r="K2" s="68"/>
      <c r="L2" s="124" t="s">
        <v>8</v>
      </c>
      <c r="M2" s="124"/>
      <c r="N2" s="68"/>
      <c r="O2" s="62">
        <f>ข้อมูลพื้นฐาน!B10</f>
        <v>0</v>
      </c>
      <c r="P2" s="62"/>
      <c r="Q2" s="68"/>
      <c r="R2" s="68"/>
      <c r="S2" s="68"/>
      <c r="T2" s="68"/>
      <c r="U2" s="63" t="s">
        <v>199</v>
      </c>
      <c r="V2" s="68"/>
      <c r="W2" s="68">
        <f>ข้อมูลพื้นฐาน!B13</f>
        <v>0</v>
      </c>
      <c r="X2" s="63"/>
      <c r="Y2" s="63" t="s">
        <v>192</v>
      </c>
      <c r="Z2" s="63"/>
      <c r="AA2" s="68"/>
    </row>
    <row r="3" spans="1:37" x14ac:dyDescent="0.7">
      <c r="A3" s="232" t="s">
        <v>64</v>
      </c>
      <c r="B3" s="235" t="s">
        <v>72</v>
      </c>
      <c r="C3" s="238" t="s">
        <v>71</v>
      </c>
      <c r="D3" s="239"/>
      <c r="E3" s="240"/>
      <c r="F3" s="270" t="s">
        <v>208</v>
      </c>
      <c r="G3" s="270"/>
      <c r="H3" s="270"/>
      <c r="I3" s="270"/>
      <c r="J3" s="270"/>
      <c r="K3" s="270"/>
      <c r="L3" s="270"/>
      <c r="M3" s="270"/>
      <c r="N3" s="270"/>
      <c r="O3" s="270"/>
      <c r="P3" s="270"/>
      <c r="Q3" s="270"/>
      <c r="R3" s="270"/>
      <c r="S3" s="270"/>
      <c r="T3" s="270"/>
      <c r="U3" s="270"/>
      <c r="V3" s="270"/>
      <c r="W3" s="270"/>
      <c r="X3" s="270"/>
      <c r="Y3" s="270"/>
      <c r="Z3" s="270"/>
      <c r="AA3" s="271" t="s">
        <v>109</v>
      </c>
    </row>
    <row r="4" spans="1:37" ht="26.4" customHeight="1" x14ac:dyDescent="0.7">
      <c r="A4" s="233"/>
      <c r="B4" s="236"/>
      <c r="C4" s="241"/>
      <c r="D4" s="242"/>
      <c r="E4" s="243"/>
      <c r="F4" s="128" t="s">
        <v>132</v>
      </c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136"/>
      <c r="W4" s="136"/>
      <c r="X4" s="136"/>
      <c r="Y4" s="136"/>
      <c r="Z4" s="136"/>
      <c r="AA4" s="272"/>
    </row>
    <row r="5" spans="1:37" ht="21" customHeight="1" x14ac:dyDescent="0.7">
      <c r="A5" s="233"/>
      <c r="B5" s="236"/>
      <c r="C5" s="241"/>
      <c r="D5" s="242"/>
      <c r="E5" s="243"/>
      <c r="F5" s="143" t="s">
        <v>133</v>
      </c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273"/>
    </row>
    <row r="6" spans="1:37" ht="21" customHeight="1" x14ac:dyDescent="0.7">
      <c r="A6" s="234"/>
      <c r="B6" s="237"/>
      <c r="C6" s="244"/>
      <c r="D6" s="245"/>
      <c r="E6" s="246"/>
      <c r="F6" s="144" t="s">
        <v>134</v>
      </c>
      <c r="G6" s="145"/>
      <c r="H6" s="145"/>
      <c r="I6" s="145"/>
      <c r="J6" s="145"/>
      <c r="K6" s="145"/>
      <c r="L6" s="145"/>
      <c r="M6" s="145"/>
      <c r="N6" s="145"/>
      <c r="O6" s="145"/>
      <c r="P6" s="145"/>
      <c r="Q6" s="145"/>
      <c r="R6" s="145"/>
      <c r="S6" s="145"/>
      <c r="T6" s="145"/>
      <c r="U6" s="145"/>
      <c r="V6" s="145"/>
      <c r="W6" s="145"/>
      <c r="X6" s="145"/>
      <c r="Y6" s="145"/>
      <c r="Z6" s="145"/>
      <c r="AA6" s="142">
        <f>'คะแนนตัวชี้วัดเทอม2 หน้า1'!AC6+SUM(G6:Z6)</f>
        <v>0</v>
      </c>
      <c r="AG6" s="99"/>
      <c r="AH6" s="99"/>
      <c r="AI6" s="99"/>
      <c r="AJ6" s="99"/>
      <c r="AK6" s="99"/>
    </row>
    <row r="7" spans="1:37" s="96" customFormat="1" ht="18" customHeight="1" x14ac:dyDescent="0.25">
      <c r="A7" s="86">
        <f>ข้อมูลนักเรียน!A2</f>
        <v>1</v>
      </c>
      <c r="B7" s="139">
        <f>ข้อมูลนักเรียน!B2</f>
        <v>3922</v>
      </c>
      <c r="C7" s="88" t="str">
        <f>ข้อมูลนักเรียน!C2</f>
        <v>ด.ช.</v>
      </c>
      <c r="D7" s="89" t="str">
        <f>ข้อมูลนักเรียน!D2</f>
        <v>สุรชัย</v>
      </c>
      <c r="E7" s="89" t="str">
        <f>ข้อมูลนักเรียน!E2</f>
        <v>เมืองปาก</v>
      </c>
      <c r="F7" s="103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>
        <f>IF(ข้อมูลนักเรียน!A2=""," ",'คะแนนตัวชี้วัดเทอม2 หน้า1'!AC7+SUM(G7:Z7))</f>
        <v>0</v>
      </c>
    </row>
    <row r="8" spans="1:37" s="96" customFormat="1" ht="18" customHeight="1" x14ac:dyDescent="0.25">
      <c r="A8" s="86">
        <f>ข้อมูลนักเรียน!A3</f>
        <v>2</v>
      </c>
      <c r="B8" s="139">
        <f>ข้อมูลนักเรียน!B3</f>
        <v>3923</v>
      </c>
      <c r="C8" s="88" t="str">
        <f>ข้อมูลนักเรียน!C3</f>
        <v>ด.ช.</v>
      </c>
      <c r="D8" s="89" t="str">
        <f>ข้อมูลนักเรียน!D3</f>
        <v>ชนาธิป</v>
      </c>
      <c r="E8" s="89" t="str">
        <f>ข้อมูลนักเรียน!E3</f>
        <v>คำมา</v>
      </c>
      <c r="F8" s="103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1">
        <f>IF(ข้อมูลนักเรียน!A3=""," ",'คะแนนตัวชี้วัดเทอม2 หน้า1'!AC8+SUM(G8:Z8))</f>
        <v>0</v>
      </c>
    </row>
    <row r="9" spans="1:37" s="96" customFormat="1" ht="18" customHeight="1" x14ac:dyDescent="0.25">
      <c r="A9" s="86">
        <f>ข้อมูลนักเรียน!A4</f>
        <v>3</v>
      </c>
      <c r="B9" s="139">
        <f>ข้อมูลนักเรียน!B4</f>
        <v>3924</v>
      </c>
      <c r="C9" s="88" t="str">
        <f>ข้อมูลนักเรียน!C4</f>
        <v>ด.ช.</v>
      </c>
      <c r="D9" s="89" t="str">
        <f>ข้อมูลนักเรียน!D4</f>
        <v>ปกรณ์</v>
      </c>
      <c r="E9" s="89" t="str">
        <f>ข้อมูลนักเรียน!E4</f>
        <v>ศรีบุญ</v>
      </c>
      <c r="F9" s="103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1">
        <f>IF(ข้อมูลนักเรียน!A4=""," ",'คะแนนตัวชี้วัดเทอม2 หน้า1'!AC9+SUM(G9:Z9))</f>
        <v>0</v>
      </c>
    </row>
    <row r="10" spans="1:37" s="96" customFormat="1" ht="18" customHeight="1" x14ac:dyDescent="0.25">
      <c r="A10" s="86">
        <f>ข้อมูลนักเรียน!A5</f>
        <v>4</v>
      </c>
      <c r="B10" s="139">
        <f>ข้อมูลนักเรียน!B5</f>
        <v>4045</v>
      </c>
      <c r="C10" s="88" t="str">
        <f>ข้อมูลนักเรียน!C5</f>
        <v>ด.ช.</v>
      </c>
      <c r="D10" s="89" t="str">
        <f>ข้อมูลนักเรียน!D5</f>
        <v>นาวิน</v>
      </c>
      <c r="E10" s="89" t="str">
        <f>ข้อมูลนักเรียน!E5</f>
        <v>มาเสือ</v>
      </c>
      <c r="F10" s="103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1">
        <f>IF(ข้อมูลนักเรียน!A5=""," ",'คะแนนตัวชี้วัดเทอม2 หน้า1'!AC10+SUM(G10:Z10))</f>
        <v>0</v>
      </c>
    </row>
    <row r="11" spans="1:37" s="96" customFormat="1" ht="18" customHeight="1" x14ac:dyDescent="0.25">
      <c r="A11" s="86">
        <f>ข้อมูลนักเรียน!A6</f>
        <v>5</v>
      </c>
      <c r="B11" s="139">
        <f>ข้อมูลนักเรียน!B6</f>
        <v>4047</v>
      </c>
      <c r="C11" s="88" t="str">
        <f>ข้อมูลนักเรียน!C6</f>
        <v>ด.ช.</v>
      </c>
      <c r="D11" s="89" t="str">
        <f>ข้อมูลนักเรียน!D6</f>
        <v>กุลชาติ</v>
      </c>
      <c r="E11" s="89" t="str">
        <f>ข้อมูลนักเรียน!E6</f>
        <v>พรมตา</v>
      </c>
      <c r="F11" s="103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1">
        <f>IF(ข้อมูลนักเรียน!A6=""," ",'คะแนนตัวชี้วัดเทอม2 หน้า1'!AC11+SUM(G11:Z11))</f>
        <v>0</v>
      </c>
    </row>
    <row r="12" spans="1:37" s="96" customFormat="1" ht="18" customHeight="1" x14ac:dyDescent="0.25">
      <c r="A12" s="86">
        <f>ข้อมูลนักเรียน!A7</f>
        <v>6</v>
      </c>
      <c r="B12" s="139">
        <f>ข้อมูลนักเรียน!B7</f>
        <v>4052</v>
      </c>
      <c r="C12" s="88" t="str">
        <f>ข้อมูลนักเรียน!C7</f>
        <v>ด.ช.</v>
      </c>
      <c r="D12" s="89" t="str">
        <f>ข้อมูลนักเรียน!D7</f>
        <v>เอกวัส</v>
      </c>
      <c r="E12" s="89" t="str">
        <f>ข้อมูลนักเรียน!E7</f>
        <v>แพรทอง</v>
      </c>
      <c r="F12" s="103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1">
        <f>IF(ข้อมูลนักเรียน!A7=""," ",'คะแนนตัวชี้วัดเทอม2 หน้า1'!AC12+SUM(G12:Z12))</f>
        <v>0</v>
      </c>
    </row>
    <row r="13" spans="1:37" s="96" customFormat="1" ht="18" customHeight="1" x14ac:dyDescent="0.25">
      <c r="A13" s="86">
        <f>ข้อมูลนักเรียน!A8</f>
        <v>7</v>
      </c>
      <c r="B13" s="139">
        <f>ข้อมูลนักเรียน!B8</f>
        <v>4129</v>
      </c>
      <c r="C13" s="88" t="str">
        <f>ข้อมูลนักเรียน!C8</f>
        <v>ด.ช.</v>
      </c>
      <c r="D13" s="89" t="str">
        <f>ข้อมูลนักเรียน!D8</f>
        <v>ภูวเดช</v>
      </c>
      <c r="E13" s="89" t="str">
        <f>ข้อมูลนักเรียน!E8</f>
        <v>แก้วประดับ</v>
      </c>
      <c r="F13" s="103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1">
        <f>IF(ข้อมูลนักเรียน!A8=""," ",'คะแนนตัวชี้วัดเทอม2 หน้า1'!AC13+SUM(G13:Z13))</f>
        <v>0</v>
      </c>
    </row>
    <row r="14" spans="1:37" s="96" customFormat="1" ht="18" customHeight="1" x14ac:dyDescent="0.25">
      <c r="A14" s="86">
        <f>ข้อมูลนักเรียน!A9</f>
        <v>8</v>
      </c>
      <c r="B14" s="139">
        <f>ข้อมูลนักเรียน!B9</f>
        <v>3959</v>
      </c>
      <c r="C14" s="88" t="str">
        <f>ข้อมูลนักเรียน!C9</f>
        <v>ด.ญ.</v>
      </c>
      <c r="D14" s="89" t="str">
        <f>ข้อมูลนักเรียน!D9</f>
        <v>ปาริชาติ</v>
      </c>
      <c r="E14" s="89" t="str">
        <f>ข้อมูลนักเรียน!E9</f>
        <v>แก้วใส</v>
      </c>
      <c r="F14" s="103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1">
        <f>IF(ข้อมูลนักเรียน!A9=""," ",'คะแนนตัวชี้วัดเทอม2 หน้า1'!AC14+SUM(G14:Z14))</f>
        <v>0</v>
      </c>
    </row>
    <row r="15" spans="1:37" s="96" customFormat="1" ht="18" customHeight="1" x14ac:dyDescent="0.25">
      <c r="A15" s="86">
        <f>ข้อมูลนักเรียน!A10</f>
        <v>0</v>
      </c>
      <c r="B15" s="139">
        <f>ข้อมูลนักเรียน!B10</f>
        <v>0</v>
      </c>
      <c r="C15" s="88">
        <f>ข้อมูลนักเรียน!C10</f>
        <v>0</v>
      </c>
      <c r="D15" s="89">
        <f>ข้อมูลนักเรียน!D10</f>
        <v>0</v>
      </c>
      <c r="E15" s="89">
        <f>ข้อมูลนักเรียน!E10</f>
        <v>0</v>
      </c>
      <c r="F15" s="103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1" t="str">
        <f>IF(ข้อมูลนักเรียน!A10=""," ",'คะแนนตัวชี้วัดเทอม2 หน้า1'!AC15+SUM(G15:Z15))</f>
        <v xml:space="preserve"> </v>
      </c>
    </row>
    <row r="16" spans="1:37" s="96" customFormat="1" ht="18" customHeight="1" x14ac:dyDescent="0.25">
      <c r="A16" s="86">
        <f>ข้อมูลนักเรียน!A11</f>
        <v>0</v>
      </c>
      <c r="B16" s="139">
        <f>ข้อมูลนักเรียน!B11</f>
        <v>0</v>
      </c>
      <c r="C16" s="88">
        <f>ข้อมูลนักเรียน!C11</f>
        <v>0</v>
      </c>
      <c r="D16" s="89">
        <f>ข้อมูลนักเรียน!D11</f>
        <v>0</v>
      </c>
      <c r="E16" s="89">
        <f>ข้อมูลนักเรียน!E11</f>
        <v>0</v>
      </c>
      <c r="F16" s="103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1" t="str">
        <f>IF(ข้อมูลนักเรียน!A11=""," ",'คะแนนตัวชี้วัดเทอม2 หน้า1'!AC16+SUM(G16:Z16))</f>
        <v xml:space="preserve"> </v>
      </c>
    </row>
    <row r="17" spans="1:27" s="96" customFormat="1" ht="18" customHeight="1" x14ac:dyDescent="0.25">
      <c r="A17" s="86">
        <f>ข้อมูลนักเรียน!A12</f>
        <v>0</v>
      </c>
      <c r="B17" s="139">
        <f>ข้อมูลนักเรียน!B12</f>
        <v>0</v>
      </c>
      <c r="C17" s="88">
        <f>ข้อมูลนักเรียน!C12</f>
        <v>0</v>
      </c>
      <c r="D17" s="89">
        <f>ข้อมูลนักเรียน!D12</f>
        <v>0</v>
      </c>
      <c r="E17" s="89">
        <f>ข้อมูลนักเรียน!E12</f>
        <v>0</v>
      </c>
      <c r="F17" s="103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1" t="str">
        <f>IF(ข้อมูลนักเรียน!A12=""," ",'คะแนนตัวชี้วัดเทอม2 หน้า1'!AC17+SUM(G17:Z17))</f>
        <v xml:space="preserve"> </v>
      </c>
    </row>
    <row r="18" spans="1:27" s="96" customFormat="1" ht="18" customHeight="1" x14ac:dyDescent="0.25">
      <c r="A18" s="86">
        <f>ข้อมูลนักเรียน!A13</f>
        <v>0</v>
      </c>
      <c r="B18" s="139">
        <f>ข้อมูลนักเรียน!B13</f>
        <v>0</v>
      </c>
      <c r="C18" s="88">
        <f>ข้อมูลนักเรียน!C13</f>
        <v>0</v>
      </c>
      <c r="D18" s="89">
        <f>ข้อมูลนักเรียน!D13</f>
        <v>0</v>
      </c>
      <c r="E18" s="89">
        <f>ข้อมูลนักเรียน!E13</f>
        <v>0</v>
      </c>
      <c r="F18" s="103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1" t="str">
        <f>IF(ข้อมูลนักเรียน!A13=""," ",'คะแนนตัวชี้วัดเทอม2 หน้า1'!AC18+SUM(G18:Z18))</f>
        <v xml:space="preserve"> </v>
      </c>
    </row>
    <row r="19" spans="1:27" s="96" customFormat="1" ht="18" customHeight="1" x14ac:dyDescent="0.25">
      <c r="A19" s="86">
        <f>ข้อมูลนักเรียน!A14</f>
        <v>0</v>
      </c>
      <c r="B19" s="139">
        <f>ข้อมูลนักเรียน!B14</f>
        <v>0</v>
      </c>
      <c r="C19" s="88">
        <f>ข้อมูลนักเรียน!C14</f>
        <v>0</v>
      </c>
      <c r="D19" s="89">
        <f>ข้อมูลนักเรียน!D14</f>
        <v>0</v>
      </c>
      <c r="E19" s="89">
        <f>ข้อมูลนักเรียน!E14</f>
        <v>0</v>
      </c>
      <c r="F19" s="103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1" t="str">
        <f>IF(ข้อมูลนักเรียน!A14=""," ",'คะแนนตัวชี้วัดเทอม2 หน้า1'!AC19+SUM(G19:Z19))</f>
        <v xml:space="preserve"> </v>
      </c>
    </row>
    <row r="20" spans="1:27" s="96" customFormat="1" ht="18" customHeight="1" x14ac:dyDescent="0.25">
      <c r="A20" s="86">
        <f>ข้อมูลนักเรียน!A15</f>
        <v>0</v>
      </c>
      <c r="B20" s="139">
        <f>ข้อมูลนักเรียน!B15</f>
        <v>0</v>
      </c>
      <c r="C20" s="88">
        <f>ข้อมูลนักเรียน!C15</f>
        <v>0</v>
      </c>
      <c r="D20" s="89">
        <f>ข้อมูลนักเรียน!D15</f>
        <v>0</v>
      </c>
      <c r="E20" s="89">
        <f>ข้อมูลนักเรียน!E15</f>
        <v>0</v>
      </c>
      <c r="F20" s="103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1" t="str">
        <f>IF(ข้อมูลนักเรียน!A15=""," ",'คะแนนตัวชี้วัดเทอม2 หน้า1'!AC20+SUM(G20:Z20))</f>
        <v xml:space="preserve"> </v>
      </c>
    </row>
    <row r="21" spans="1:27" s="96" customFormat="1" ht="18" customHeight="1" x14ac:dyDescent="0.25">
      <c r="A21" s="86">
        <f>ข้อมูลนักเรียน!A16</f>
        <v>0</v>
      </c>
      <c r="B21" s="139">
        <f>ข้อมูลนักเรียน!B16</f>
        <v>0</v>
      </c>
      <c r="C21" s="88">
        <f>ข้อมูลนักเรียน!C16</f>
        <v>0</v>
      </c>
      <c r="D21" s="89">
        <f>ข้อมูลนักเรียน!D16</f>
        <v>0</v>
      </c>
      <c r="E21" s="89">
        <f>ข้อมูลนักเรียน!E16</f>
        <v>0</v>
      </c>
      <c r="F21" s="103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1" t="str">
        <f>IF(ข้อมูลนักเรียน!A16=""," ",'คะแนนตัวชี้วัดเทอม2 หน้า1'!AC21+SUM(G21:Z21))</f>
        <v xml:space="preserve"> </v>
      </c>
    </row>
    <row r="22" spans="1:27" s="96" customFormat="1" ht="18" customHeight="1" x14ac:dyDescent="0.25">
      <c r="A22" s="86">
        <f>ข้อมูลนักเรียน!A17</f>
        <v>0</v>
      </c>
      <c r="B22" s="139">
        <f>ข้อมูลนักเรียน!B17</f>
        <v>0</v>
      </c>
      <c r="C22" s="88">
        <f>ข้อมูลนักเรียน!C17</f>
        <v>0</v>
      </c>
      <c r="D22" s="89">
        <f>ข้อมูลนักเรียน!D17</f>
        <v>0</v>
      </c>
      <c r="E22" s="89">
        <f>ข้อมูลนักเรียน!E17</f>
        <v>0</v>
      </c>
      <c r="F22" s="103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1" t="str">
        <f>IF(ข้อมูลนักเรียน!A17=""," ",'คะแนนตัวชี้วัดเทอม2 หน้า1'!AC22+SUM(G22:Z22))</f>
        <v xml:space="preserve"> </v>
      </c>
    </row>
    <row r="23" spans="1:27" s="96" customFormat="1" ht="18" customHeight="1" x14ac:dyDescent="0.25">
      <c r="A23" s="86">
        <f>ข้อมูลนักเรียน!A18</f>
        <v>0</v>
      </c>
      <c r="B23" s="139">
        <f>ข้อมูลนักเรียน!B18</f>
        <v>0</v>
      </c>
      <c r="C23" s="88">
        <f>ข้อมูลนักเรียน!C18</f>
        <v>0</v>
      </c>
      <c r="D23" s="89">
        <f>ข้อมูลนักเรียน!D18</f>
        <v>0</v>
      </c>
      <c r="E23" s="89">
        <f>ข้อมูลนักเรียน!E18</f>
        <v>0</v>
      </c>
      <c r="F23" s="103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1" t="str">
        <f>IF(ข้อมูลนักเรียน!A18=""," ",'คะแนนตัวชี้วัดเทอม2 หน้า1'!AC23+SUM(G23:Z23))</f>
        <v xml:space="preserve"> </v>
      </c>
    </row>
    <row r="24" spans="1:27" s="96" customFormat="1" ht="18" customHeight="1" x14ac:dyDescent="0.25">
      <c r="A24" s="86">
        <f>ข้อมูลนักเรียน!A19</f>
        <v>0</v>
      </c>
      <c r="B24" s="139">
        <f>ข้อมูลนักเรียน!B19</f>
        <v>0</v>
      </c>
      <c r="C24" s="88">
        <f>ข้อมูลนักเรียน!C19</f>
        <v>0</v>
      </c>
      <c r="D24" s="89">
        <f>ข้อมูลนักเรียน!D19</f>
        <v>0</v>
      </c>
      <c r="E24" s="89">
        <f>ข้อมูลนักเรียน!E19</f>
        <v>0</v>
      </c>
      <c r="F24" s="103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1" t="str">
        <f>IF(ข้อมูลนักเรียน!A19=""," ",'คะแนนตัวชี้วัดเทอม2 หน้า1'!AC24+SUM(G24:Z24))</f>
        <v xml:space="preserve"> </v>
      </c>
    </row>
    <row r="25" spans="1:27" s="96" customFormat="1" ht="18" customHeight="1" x14ac:dyDescent="0.25">
      <c r="A25" s="86">
        <f>ข้อมูลนักเรียน!A20</f>
        <v>0</v>
      </c>
      <c r="B25" s="139">
        <f>ข้อมูลนักเรียน!B20</f>
        <v>0</v>
      </c>
      <c r="C25" s="88">
        <f>ข้อมูลนักเรียน!C20</f>
        <v>0</v>
      </c>
      <c r="D25" s="89">
        <f>ข้อมูลนักเรียน!D20</f>
        <v>0</v>
      </c>
      <c r="E25" s="89">
        <f>ข้อมูลนักเรียน!E20</f>
        <v>0</v>
      </c>
      <c r="F25" s="103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1" t="str">
        <f>IF(ข้อมูลนักเรียน!A20=""," ",'คะแนนตัวชี้วัดเทอม2 หน้า1'!AC25+SUM(G25:Z25))</f>
        <v xml:space="preserve"> </v>
      </c>
    </row>
    <row r="26" spans="1:27" s="96" customFormat="1" ht="18" customHeight="1" x14ac:dyDescent="0.25">
      <c r="A26" s="86">
        <f>ข้อมูลนักเรียน!A21</f>
        <v>0</v>
      </c>
      <c r="B26" s="139">
        <f>ข้อมูลนักเรียน!B21</f>
        <v>0</v>
      </c>
      <c r="C26" s="88">
        <f>ข้อมูลนักเรียน!C21</f>
        <v>0</v>
      </c>
      <c r="D26" s="89">
        <f>ข้อมูลนักเรียน!D21</f>
        <v>0</v>
      </c>
      <c r="E26" s="89">
        <f>ข้อมูลนักเรียน!E21</f>
        <v>0</v>
      </c>
      <c r="F26" s="103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1" t="str">
        <f>IF(ข้อมูลนักเรียน!A21=""," ",'คะแนนตัวชี้วัดเทอม2 หน้า1'!AC26+SUM(G26:Z26))</f>
        <v xml:space="preserve"> </v>
      </c>
    </row>
    <row r="27" spans="1:27" s="96" customFormat="1" ht="18" customHeight="1" x14ac:dyDescent="0.25">
      <c r="A27" s="86">
        <f>ข้อมูลนักเรียน!A22</f>
        <v>0</v>
      </c>
      <c r="B27" s="139">
        <f>ข้อมูลนักเรียน!B22</f>
        <v>0</v>
      </c>
      <c r="C27" s="88">
        <f>ข้อมูลนักเรียน!C22</f>
        <v>0</v>
      </c>
      <c r="D27" s="89">
        <f>ข้อมูลนักเรียน!D22</f>
        <v>0</v>
      </c>
      <c r="E27" s="89">
        <f>ข้อมูลนักเรียน!E22</f>
        <v>0</v>
      </c>
      <c r="F27" s="103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1" t="str">
        <f>IF(ข้อมูลนักเรียน!A22=""," ",'คะแนนตัวชี้วัดเทอม2 หน้า1'!AC27+SUM(G27:Z27))</f>
        <v xml:space="preserve"> </v>
      </c>
    </row>
    <row r="28" spans="1:27" s="96" customFormat="1" ht="18" customHeight="1" x14ac:dyDescent="0.25">
      <c r="A28" s="86">
        <f>ข้อมูลนักเรียน!A23</f>
        <v>0</v>
      </c>
      <c r="B28" s="139">
        <f>ข้อมูลนักเรียน!B23</f>
        <v>0</v>
      </c>
      <c r="C28" s="88">
        <f>ข้อมูลนักเรียน!C23</f>
        <v>0</v>
      </c>
      <c r="D28" s="89">
        <f>ข้อมูลนักเรียน!D23</f>
        <v>0</v>
      </c>
      <c r="E28" s="89">
        <f>ข้อมูลนักเรียน!E23</f>
        <v>0</v>
      </c>
      <c r="F28" s="103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1" t="str">
        <f>IF(ข้อมูลนักเรียน!A23=""," ",'คะแนนตัวชี้วัดเทอม2 หน้า1'!AC28+SUM(G28:Z28))</f>
        <v xml:space="preserve"> </v>
      </c>
    </row>
    <row r="29" spans="1:27" s="96" customFormat="1" ht="18" customHeight="1" x14ac:dyDescent="0.25">
      <c r="A29" s="86">
        <f>ข้อมูลนักเรียน!A24</f>
        <v>0</v>
      </c>
      <c r="B29" s="139">
        <f>ข้อมูลนักเรียน!B24</f>
        <v>0</v>
      </c>
      <c r="C29" s="88">
        <f>ข้อมูลนักเรียน!C24</f>
        <v>0</v>
      </c>
      <c r="D29" s="89">
        <f>ข้อมูลนักเรียน!D24</f>
        <v>0</v>
      </c>
      <c r="E29" s="89">
        <f>ข้อมูลนักเรียน!E24</f>
        <v>0</v>
      </c>
      <c r="F29" s="103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1" t="str">
        <f>IF(ข้อมูลนักเรียน!A24=""," ",'คะแนนตัวชี้วัดเทอม2 หน้า1'!AC29+SUM(G29:Z29))</f>
        <v xml:space="preserve"> </v>
      </c>
    </row>
    <row r="30" spans="1:27" s="96" customFormat="1" ht="18" customHeight="1" x14ac:dyDescent="0.25">
      <c r="A30" s="86">
        <f>ข้อมูลนักเรียน!A25</f>
        <v>0</v>
      </c>
      <c r="B30" s="139">
        <f>ข้อมูลนักเรียน!B25</f>
        <v>0</v>
      </c>
      <c r="C30" s="88">
        <f>ข้อมูลนักเรียน!C25</f>
        <v>0</v>
      </c>
      <c r="D30" s="89">
        <f>ข้อมูลนักเรียน!D25</f>
        <v>0</v>
      </c>
      <c r="E30" s="89">
        <f>ข้อมูลนักเรียน!E25</f>
        <v>0</v>
      </c>
      <c r="F30" s="103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1" t="str">
        <f>IF(ข้อมูลนักเรียน!A25=""," ",'คะแนนตัวชี้วัดเทอม2 หน้า1'!AC30+SUM(G30:Z30))</f>
        <v xml:space="preserve"> </v>
      </c>
    </row>
    <row r="31" spans="1:27" s="96" customFormat="1" ht="18" customHeight="1" x14ac:dyDescent="0.25">
      <c r="A31" s="86">
        <f>ข้อมูลนักเรียน!A26</f>
        <v>0</v>
      </c>
      <c r="B31" s="139">
        <f>ข้อมูลนักเรียน!B26</f>
        <v>0</v>
      </c>
      <c r="C31" s="88">
        <f>ข้อมูลนักเรียน!C26</f>
        <v>0</v>
      </c>
      <c r="D31" s="89">
        <f>ข้อมูลนักเรียน!D26</f>
        <v>0</v>
      </c>
      <c r="E31" s="89">
        <f>ข้อมูลนักเรียน!E26</f>
        <v>0</v>
      </c>
      <c r="F31" s="103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1" t="str">
        <f>IF(ข้อมูลนักเรียน!A26=""," ",'คะแนนตัวชี้วัดเทอม2 หน้า1'!AC31+SUM(G31:Z31))</f>
        <v xml:space="preserve"> </v>
      </c>
    </row>
    <row r="32" spans="1:27" s="96" customFormat="1" ht="18" customHeight="1" x14ac:dyDescent="0.25">
      <c r="A32" s="86">
        <f>ข้อมูลนักเรียน!A27</f>
        <v>0</v>
      </c>
      <c r="B32" s="139">
        <f>ข้อมูลนักเรียน!B27</f>
        <v>0</v>
      </c>
      <c r="C32" s="88">
        <f>ข้อมูลนักเรียน!C27</f>
        <v>0</v>
      </c>
      <c r="D32" s="89">
        <f>ข้อมูลนักเรียน!D27</f>
        <v>0</v>
      </c>
      <c r="E32" s="89">
        <f>ข้อมูลนักเรียน!E27</f>
        <v>0</v>
      </c>
      <c r="F32" s="103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1" t="str">
        <f>IF(ข้อมูลนักเรียน!A27=""," ",'คะแนนตัวชี้วัดเทอม2 หน้า1'!AC32+SUM(G32:Z32))</f>
        <v xml:space="preserve"> </v>
      </c>
    </row>
    <row r="33" spans="1:27" s="96" customFormat="1" ht="18" customHeight="1" x14ac:dyDescent="0.25">
      <c r="A33" s="86">
        <f>ข้อมูลนักเรียน!A28</f>
        <v>0</v>
      </c>
      <c r="B33" s="139">
        <f>ข้อมูลนักเรียน!B28</f>
        <v>0</v>
      </c>
      <c r="C33" s="88">
        <f>ข้อมูลนักเรียน!C28</f>
        <v>0</v>
      </c>
      <c r="D33" s="89">
        <f>ข้อมูลนักเรียน!D28</f>
        <v>0</v>
      </c>
      <c r="E33" s="89">
        <f>ข้อมูลนักเรียน!E28</f>
        <v>0</v>
      </c>
      <c r="F33" s="103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1" t="str">
        <f>IF(ข้อมูลนักเรียน!A28=""," ",'คะแนนตัวชี้วัดเทอม2 หน้า1'!AC33+SUM(G33:Z33))</f>
        <v xml:space="preserve"> </v>
      </c>
    </row>
    <row r="34" spans="1:27" s="96" customFormat="1" ht="18" customHeight="1" x14ac:dyDescent="0.25">
      <c r="A34" s="86">
        <f>ข้อมูลนักเรียน!A29</f>
        <v>0</v>
      </c>
      <c r="B34" s="139">
        <f>ข้อมูลนักเรียน!B29</f>
        <v>0</v>
      </c>
      <c r="C34" s="88">
        <f>ข้อมูลนักเรียน!C29</f>
        <v>0</v>
      </c>
      <c r="D34" s="89">
        <f>ข้อมูลนักเรียน!D29</f>
        <v>0</v>
      </c>
      <c r="E34" s="89">
        <f>ข้อมูลนักเรียน!E29</f>
        <v>0</v>
      </c>
      <c r="F34" s="103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1" t="str">
        <f>IF(ข้อมูลนักเรียน!A29=""," ",'คะแนนตัวชี้วัดเทอม2 หน้า1'!AC34+SUM(G34:Z34))</f>
        <v xml:space="preserve"> </v>
      </c>
    </row>
    <row r="35" spans="1:27" s="96" customFormat="1" ht="18" customHeight="1" x14ac:dyDescent="0.25">
      <c r="A35" s="86">
        <f>ข้อมูลนักเรียน!A30</f>
        <v>0</v>
      </c>
      <c r="B35" s="139">
        <f>ข้อมูลนักเรียน!B30</f>
        <v>0</v>
      </c>
      <c r="C35" s="88">
        <f>ข้อมูลนักเรียน!C30</f>
        <v>0</v>
      </c>
      <c r="D35" s="89">
        <f>ข้อมูลนักเรียน!D30</f>
        <v>0</v>
      </c>
      <c r="E35" s="89">
        <f>ข้อมูลนักเรียน!E30</f>
        <v>0</v>
      </c>
      <c r="F35" s="103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1" t="str">
        <f>IF(ข้อมูลนักเรียน!A30=""," ",'คะแนนตัวชี้วัดเทอม2 หน้า1'!AC35+SUM(G35:Z35))</f>
        <v xml:space="preserve"> </v>
      </c>
    </row>
    <row r="36" spans="1:27" s="96" customFormat="1" ht="18" customHeight="1" x14ac:dyDescent="0.25">
      <c r="A36" s="86">
        <f>ข้อมูลนักเรียน!A31</f>
        <v>0</v>
      </c>
      <c r="B36" s="139">
        <f>ข้อมูลนักเรียน!B31</f>
        <v>0</v>
      </c>
      <c r="C36" s="88">
        <f>ข้อมูลนักเรียน!C31</f>
        <v>0</v>
      </c>
      <c r="D36" s="89">
        <f>ข้อมูลนักเรียน!D31</f>
        <v>0</v>
      </c>
      <c r="E36" s="89">
        <f>ข้อมูลนักเรียน!E31</f>
        <v>0</v>
      </c>
      <c r="F36" s="103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1" t="str">
        <f>IF(ข้อมูลนักเรียน!A31=""," ",'คะแนนตัวชี้วัดเทอม2 หน้า1'!AC36+SUM(G36:Z36))</f>
        <v xml:space="preserve"> </v>
      </c>
    </row>
    <row r="37" spans="1:27" s="96" customFormat="1" ht="18" customHeight="1" x14ac:dyDescent="0.25">
      <c r="A37" s="86">
        <f>ข้อมูลนักเรียน!A32</f>
        <v>0</v>
      </c>
      <c r="B37" s="139">
        <f>ข้อมูลนักเรียน!B32</f>
        <v>0</v>
      </c>
      <c r="C37" s="88">
        <f>ข้อมูลนักเรียน!C32</f>
        <v>0</v>
      </c>
      <c r="D37" s="89">
        <f>ข้อมูลนักเรียน!D32</f>
        <v>0</v>
      </c>
      <c r="E37" s="89">
        <f>ข้อมูลนักเรียน!E32</f>
        <v>0</v>
      </c>
      <c r="F37" s="103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1" t="str">
        <f>IF(ข้อมูลนักเรียน!A32=""," ",'คะแนนตัวชี้วัดเทอม2 หน้า1'!AC37+SUM(G37:Z37))</f>
        <v xml:space="preserve"> </v>
      </c>
    </row>
    <row r="38" spans="1:27" s="96" customFormat="1" ht="18" customHeight="1" x14ac:dyDescent="0.25">
      <c r="A38" s="86">
        <f>ข้อมูลนักเรียน!A33</f>
        <v>0</v>
      </c>
      <c r="B38" s="139">
        <f>ข้อมูลนักเรียน!B33</f>
        <v>0</v>
      </c>
      <c r="C38" s="88">
        <f>ข้อมูลนักเรียน!C33</f>
        <v>0</v>
      </c>
      <c r="D38" s="89">
        <f>ข้อมูลนักเรียน!D33</f>
        <v>0</v>
      </c>
      <c r="E38" s="89">
        <f>ข้อมูลนักเรียน!E33</f>
        <v>0</v>
      </c>
      <c r="F38" s="103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1" t="str">
        <f>IF(ข้อมูลนักเรียน!A33=""," ",'คะแนนตัวชี้วัดเทอม2 หน้า1'!AC38+SUM(G38:Z38))</f>
        <v xml:space="preserve"> </v>
      </c>
    </row>
    <row r="39" spans="1:27" s="96" customFormat="1" ht="18" customHeight="1" x14ac:dyDescent="0.25">
      <c r="A39" s="86"/>
      <c r="B39" s="139"/>
      <c r="C39" s="88"/>
      <c r="D39" s="89"/>
      <c r="E39" s="89"/>
      <c r="F39" s="103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1" t="str">
        <f>IF(ข้อมูลนักเรียน!A34=""," ",'คะแนนตัวชี้วัดเทอม2 หน้า1'!AC39+SUM(G39:Z39))</f>
        <v xml:space="preserve"> </v>
      </c>
    </row>
    <row r="40" spans="1:27" s="96" customFormat="1" x14ac:dyDescent="0.25">
      <c r="A40" s="93"/>
      <c r="B40" s="140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</row>
    <row r="41" spans="1:27" s="96" customFormat="1" x14ac:dyDescent="0.25">
      <c r="A41" s="93"/>
      <c r="B41" s="140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</row>
    <row r="42" spans="1:27" s="96" customFormat="1" x14ac:dyDescent="0.25">
      <c r="A42" s="93"/>
      <c r="B42" s="140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</row>
    <row r="43" spans="1:27" s="96" customFormat="1" x14ac:dyDescent="0.25">
      <c r="A43" s="93"/>
      <c r="B43" s="140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</row>
    <row r="44" spans="1:27" s="96" customFormat="1" x14ac:dyDescent="0.25">
      <c r="A44" s="93"/>
      <c r="B44" s="140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</row>
    <row r="45" spans="1:27" s="96" customFormat="1" x14ac:dyDescent="0.25">
      <c r="A45" s="93"/>
      <c r="B45" s="140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</row>
    <row r="46" spans="1:27" s="96" customFormat="1" x14ac:dyDescent="0.25">
      <c r="A46" s="93"/>
      <c r="B46" s="140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</row>
    <row r="47" spans="1:27" s="96" customFormat="1" x14ac:dyDescent="0.25">
      <c r="A47" s="93"/>
      <c r="B47" s="140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</row>
    <row r="48" spans="1:27" s="96" customFormat="1" x14ac:dyDescent="0.25">
      <c r="A48" s="93"/>
      <c r="B48" s="140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</row>
    <row r="49" spans="1:27" s="96" customFormat="1" x14ac:dyDescent="0.25">
      <c r="A49" s="93"/>
      <c r="B49" s="140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</row>
    <row r="50" spans="1:27" s="96" customFormat="1" x14ac:dyDescent="0.25">
      <c r="A50" s="93"/>
      <c r="B50" s="140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</row>
    <row r="51" spans="1:27" s="96" customFormat="1" x14ac:dyDescent="0.25">
      <c r="A51" s="93"/>
      <c r="B51" s="140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</row>
    <row r="52" spans="1:27" s="96" customFormat="1" x14ac:dyDescent="0.25">
      <c r="A52" s="93"/>
      <c r="B52" s="140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</row>
    <row r="53" spans="1:27" s="96" customFormat="1" x14ac:dyDescent="0.25">
      <c r="A53" s="93"/>
      <c r="B53" s="140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</row>
  </sheetData>
  <protectedRanges>
    <protectedRange sqref="G4:Z39" name="ช่วง1"/>
  </protectedRanges>
  <mergeCells count="5">
    <mergeCell ref="AA3:AA5"/>
    <mergeCell ref="A3:A6"/>
    <mergeCell ref="B3:B6"/>
    <mergeCell ref="C3:E6"/>
    <mergeCell ref="F3:Z3"/>
  </mergeCells>
  <pageMargins left="0.55000000000000004" right="0.12" top="0.44" bottom="0.38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8CDA37-ADE4-46FE-8389-B50D0FFA77FA}">
  <sheetPr codeName="Sheet12">
    <tabColor rgb="FF92D050"/>
  </sheetPr>
  <dimension ref="A1:W54"/>
  <sheetViews>
    <sheetView zoomScaleNormal="100" workbookViewId="0"/>
  </sheetViews>
  <sheetFormatPr defaultRowHeight="24.6" x14ac:dyDescent="0.7"/>
  <cols>
    <col min="1" max="1" width="3.796875" style="99" customWidth="1"/>
    <col min="2" max="2" width="5.5" style="99" customWidth="1"/>
    <col min="3" max="3" width="5.296875" style="94" customWidth="1"/>
    <col min="4" max="4" width="9.19921875" style="94" customWidth="1"/>
    <col min="5" max="5" width="10.296875" style="94" customWidth="1"/>
    <col min="6" max="13" width="6.69921875" style="93" customWidth="1"/>
    <col min="14" max="16" width="5.69921875" style="172" customWidth="1"/>
    <col min="17" max="17" width="5.8984375" style="172" customWidth="1"/>
    <col min="18" max="18" width="5.09765625" style="172" customWidth="1"/>
    <col min="19" max="19" width="5.5" style="146" customWidth="1"/>
    <col min="20" max="20" width="5.69921875" style="146" customWidth="1"/>
    <col min="21" max="21" width="6.296875" style="146" customWidth="1"/>
    <col min="22" max="22" width="6.59765625" style="146" customWidth="1"/>
    <col min="23" max="23" width="6.5" style="146" customWidth="1"/>
    <col min="24" max="16384" width="8.796875" style="94"/>
  </cols>
  <sheetData>
    <row r="1" spans="1:23" x14ac:dyDescent="0.7">
      <c r="A1" s="83" t="s">
        <v>131</v>
      </c>
      <c r="B1" s="83"/>
      <c r="C1" s="83"/>
      <c r="D1" s="83"/>
      <c r="E1" s="83"/>
      <c r="F1" s="68"/>
      <c r="G1" s="68"/>
      <c r="H1" s="68">
        <f>ข้อมูลพื้นฐาน!B8</f>
        <v>0</v>
      </c>
      <c r="I1" s="68"/>
      <c r="J1" s="68"/>
      <c r="K1" s="83" t="s">
        <v>139</v>
      </c>
      <c r="L1" s="83"/>
      <c r="M1" s="60">
        <f>ข้อมูลพื้นฐาน!B9</f>
        <v>0</v>
      </c>
    </row>
    <row r="2" spans="1:23" x14ac:dyDescent="0.7">
      <c r="A2" s="84" t="s">
        <v>209</v>
      </c>
      <c r="B2" s="231">
        <f>ข้อมูลพื้นฐาน!B11</f>
        <v>0</v>
      </c>
      <c r="C2" s="231"/>
      <c r="D2" s="231"/>
      <c r="E2" s="231"/>
      <c r="F2" s="63" t="s">
        <v>138</v>
      </c>
      <c r="G2" s="206">
        <f>ข้อมูลพื้นฐาน!B10</f>
        <v>0</v>
      </c>
      <c r="H2" s="206"/>
      <c r="I2" s="63"/>
      <c r="J2" s="124" t="s">
        <v>199</v>
      </c>
      <c r="K2" s="68">
        <f>ข้อมูลพื้นฐาน!B13</f>
        <v>0</v>
      </c>
      <c r="L2" s="251" t="s">
        <v>192</v>
      </c>
      <c r="M2" s="251"/>
    </row>
    <row r="3" spans="1:23" ht="20.399999999999999" customHeight="1" x14ac:dyDescent="0.7">
      <c r="A3" s="232" t="s">
        <v>64</v>
      </c>
      <c r="B3" s="235" t="s">
        <v>72</v>
      </c>
      <c r="C3" s="238" t="s">
        <v>71</v>
      </c>
      <c r="D3" s="239"/>
      <c r="E3" s="240"/>
      <c r="F3" s="247" t="s">
        <v>198</v>
      </c>
      <c r="G3" s="248"/>
      <c r="H3" s="248"/>
      <c r="I3" s="248"/>
      <c r="J3" s="248"/>
      <c r="K3" s="248"/>
      <c r="L3" s="248"/>
      <c r="M3" s="277"/>
    </row>
    <row r="4" spans="1:23" ht="18" customHeight="1" x14ac:dyDescent="0.7">
      <c r="A4" s="233"/>
      <c r="B4" s="236"/>
      <c r="C4" s="241"/>
      <c r="D4" s="242"/>
      <c r="E4" s="243"/>
      <c r="F4" s="278" t="s">
        <v>193</v>
      </c>
      <c r="G4" s="279"/>
      <c r="H4" s="279"/>
      <c r="I4" s="278" t="s">
        <v>194</v>
      </c>
      <c r="J4" s="279"/>
      <c r="K4" s="279"/>
      <c r="L4" s="280" t="s">
        <v>196</v>
      </c>
      <c r="M4" s="281"/>
    </row>
    <row r="5" spans="1:23" ht="18" customHeight="1" x14ac:dyDescent="0.7">
      <c r="A5" s="233"/>
      <c r="B5" s="236"/>
      <c r="C5" s="241"/>
      <c r="D5" s="242"/>
      <c r="E5" s="243"/>
      <c r="F5" s="235" t="s">
        <v>59</v>
      </c>
      <c r="G5" s="235" t="s">
        <v>60</v>
      </c>
      <c r="H5" s="274" t="s">
        <v>109</v>
      </c>
      <c r="I5" s="235" t="s">
        <v>59</v>
      </c>
      <c r="J5" s="235" t="s">
        <v>60</v>
      </c>
      <c r="K5" s="274" t="s">
        <v>109</v>
      </c>
      <c r="L5" s="282" t="s">
        <v>197</v>
      </c>
      <c r="M5" s="271" t="s">
        <v>115</v>
      </c>
    </row>
    <row r="6" spans="1:23" ht="18" customHeight="1" x14ac:dyDescent="0.7">
      <c r="A6" s="233"/>
      <c r="B6" s="236"/>
      <c r="C6" s="241"/>
      <c r="D6" s="242"/>
      <c r="E6" s="243"/>
      <c r="F6" s="236"/>
      <c r="G6" s="236"/>
      <c r="H6" s="275"/>
      <c r="I6" s="236"/>
      <c r="J6" s="236"/>
      <c r="K6" s="275"/>
      <c r="L6" s="283"/>
      <c r="M6" s="272"/>
    </row>
    <row r="7" spans="1:23" ht="18" customHeight="1" x14ac:dyDescent="0.7">
      <c r="A7" s="233"/>
      <c r="B7" s="236"/>
      <c r="C7" s="241"/>
      <c r="D7" s="242"/>
      <c r="E7" s="243"/>
      <c r="F7" s="237"/>
      <c r="G7" s="237"/>
      <c r="H7" s="276"/>
      <c r="I7" s="237"/>
      <c r="J7" s="237"/>
      <c r="K7" s="276"/>
      <c r="L7" s="284"/>
      <c r="M7" s="272"/>
    </row>
    <row r="8" spans="1:23" ht="18" customHeight="1" x14ac:dyDescent="0.7">
      <c r="A8" s="234"/>
      <c r="B8" s="237"/>
      <c r="C8" s="244"/>
      <c r="D8" s="245"/>
      <c r="E8" s="246"/>
      <c r="F8" s="133">
        <f>ข้อมูลพื้นฐาน!D8</f>
        <v>0</v>
      </c>
      <c r="G8" s="133">
        <f>ข้อมูลพื้นฐาน!D9</f>
        <v>0</v>
      </c>
      <c r="H8" s="148">
        <f>F8+G8</f>
        <v>0</v>
      </c>
      <c r="I8" s="133">
        <f>ข้อมูลพื้นฐาน!D8</f>
        <v>0</v>
      </c>
      <c r="J8" s="133">
        <f>ข้อมูลพื้นฐาน!D9</f>
        <v>0</v>
      </c>
      <c r="K8" s="148">
        <f>I8+J8</f>
        <v>0</v>
      </c>
      <c r="L8" s="149">
        <f>(H8+K8)/2</f>
        <v>0</v>
      </c>
      <c r="M8" s="272"/>
    </row>
    <row r="9" spans="1:23" s="96" customFormat="1" ht="18" customHeight="1" x14ac:dyDescent="0.25">
      <c r="A9" s="86">
        <f>ข้อมูลนักเรียน!A2</f>
        <v>1</v>
      </c>
      <c r="B9" s="87">
        <f>ข้อมูลนักเรียน!B2</f>
        <v>3922</v>
      </c>
      <c r="C9" s="88" t="str">
        <f>ข้อมูลนักเรียน!C2</f>
        <v>ด.ช.</v>
      </c>
      <c r="D9" s="89" t="str">
        <f>ข้อมูลนักเรียน!D2</f>
        <v>สุรชัย</v>
      </c>
      <c r="E9" s="89" t="str">
        <f>ข้อมูลนักเรียน!E2</f>
        <v>เมืองปาก</v>
      </c>
      <c r="F9" s="92">
        <f>'คะแนนตัวชี้วัดเทอม1 หน้า2'!AA7</f>
        <v>0</v>
      </c>
      <c r="G9" s="91"/>
      <c r="H9" s="120">
        <f>IF(ข้อมูลนักเรียน!A2=""," ",F9+G9)</f>
        <v>0</v>
      </c>
      <c r="I9" s="92">
        <f>'คะแนนตัวชี้วัดเทอม2 หน้า2'!AA7</f>
        <v>0</v>
      </c>
      <c r="J9" s="91"/>
      <c r="K9" s="120">
        <f>IF(ข้อมูลนักเรียน!A2=""," ",I9+J9)</f>
        <v>0</v>
      </c>
      <c r="L9" s="188">
        <f>IF(ข้อมูลนักเรียน!A2=""," ",(H9+K9)/2)</f>
        <v>0</v>
      </c>
      <c r="M9" s="150" t="str">
        <f>IF(ข้อมูลนักเรียน!A2=""," ",IF(L9&gt;=79.5,"4",IF(L9&gt;=74.5,"3.5",IF(L9&gt;=69.5,"3",IF(L9&gt;=64.5,"2.5",IF(L9&gt;=59.5,"2",IF(L9&gt;=54.5,"1.5",IF(L9&gt;=49.5,"1",IF(L9&gt;=0,"0"," ")))))))))</f>
        <v>0</v>
      </c>
      <c r="N9" s="173"/>
      <c r="O9" s="106">
        <v>4</v>
      </c>
      <c r="P9" s="107">
        <f>COUNTIF($M$9:$M$41,"4")</f>
        <v>0</v>
      </c>
      <c r="Q9" s="108" t="s">
        <v>69</v>
      </c>
      <c r="R9" s="173"/>
      <c r="S9" s="147"/>
      <c r="T9" s="147"/>
      <c r="U9" s="147"/>
      <c r="V9" s="147"/>
      <c r="W9" s="147"/>
    </row>
    <row r="10" spans="1:23" s="96" customFormat="1" ht="18" customHeight="1" x14ac:dyDescent="0.25">
      <c r="A10" s="86">
        <f>ข้อมูลนักเรียน!A3</f>
        <v>2</v>
      </c>
      <c r="B10" s="87">
        <f>ข้อมูลนักเรียน!B3</f>
        <v>3923</v>
      </c>
      <c r="C10" s="88" t="str">
        <f>ข้อมูลนักเรียน!C3</f>
        <v>ด.ช.</v>
      </c>
      <c r="D10" s="89" t="str">
        <f>ข้อมูลนักเรียน!D3</f>
        <v>ชนาธิป</v>
      </c>
      <c r="E10" s="89" t="str">
        <f>ข้อมูลนักเรียน!E3</f>
        <v>คำมา</v>
      </c>
      <c r="F10" s="92">
        <f>'คะแนนตัวชี้วัดเทอม1 หน้า2'!AA8</f>
        <v>0</v>
      </c>
      <c r="G10" s="91"/>
      <c r="H10" s="120">
        <f>IF(ข้อมูลนักเรียน!A3=""," ",F10+G10)</f>
        <v>0</v>
      </c>
      <c r="I10" s="92">
        <f>'คะแนนตัวชี้วัดเทอม2 หน้า2'!AA8</f>
        <v>0</v>
      </c>
      <c r="J10" s="91"/>
      <c r="K10" s="120">
        <f>IF(ข้อมูลนักเรียน!A3=""," ",I10+J10)</f>
        <v>0</v>
      </c>
      <c r="L10" s="188">
        <f>IF(ข้อมูลนักเรียน!A3=""," ",(H10+K10)/2)</f>
        <v>0</v>
      </c>
      <c r="M10" s="150" t="str">
        <f>IF(ข้อมูลนักเรียน!A3=""," ",IF(L10&gt;=79.5,"4",IF(L10&gt;=74.5,"3.5",IF(L10&gt;=69.5,"3",IF(L10&gt;=64.5,"2.5",IF(L10&gt;=59.5,"2",IF(L10&gt;=54.5,"1.5",IF(L10&gt;=49.5,"1",IF(L10&gt;=0,"0"," ")))))))))</f>
        <v>0</v>
      </c>
      <c r="N10" s="173"/>
      <c r="O10" s="106">
        <v>3.5</v>
      </c>
      <c r="P10" s="107">
        <f>COUNTIF($M$9:$M$41,"3.5")</f>
        <v>0</v>
      </c>
      <c r="Q10" s="108" t="s">
        <v>69</v>
      </c>
      <c r="R10" s="173"/>
      <c r="S10" s="147"/>
      <c r="T10" s="147"/>
      <c r="U10" s="147"/>
      <c r="V10" s="147"/>
      <c r="W10" s="147"/>
    </row>
    <row r="11" spans="1:23" s="96" customFormat="1" ht="18" customHeight="1" x14ac:dyDescent="0.25">
      <c r="A11" s="86">
        <f>ข้อมูลนักเรียน!A4</f>
        <v>3</v>
      </c>
      <c r="B11" s="87">
        <f>ข้อมูลนักเรียน!B4</f>
        <v>3924</v>
      </c>
      <c r="C11" s="88" t="str">
        <f>ข้อมูลนักเรียน!C4</f>
        <v>ด.ช.</v>
      </c>
      <c r="D11" s="89" t="str">
        <f>ข้อมูลนักเรียน!D4</f>
        <v>ปกรณ์</v>
      </c>
      <c r="E11" s="89" t="str">
        <f>ข้อมูลนักเรียน!E4</f>
        <v>ศรีบุญ</v>
      </c>
      <c r="F11" s="92">
        <f>'คะแนนตัวชี้วัดเทอม1 หน้า2'!AA9</f>
        <v>0</v>
      </c>
      <c r="G11" s="91"/>
      <c r="H11" s="120">
        <f>IF(ข้อมูลนักเรียน!A4=""," ",F11+G11)</f>
        <v>0</v>
      </c>
      <c r="I11" s="92">
        <f>'คะแนนตัวชี้วัดเทอม2 หน้า2'!AA9</f>
        <v>0</v>
      </c>
      <c r="J11" s="91"/>
      <c r="K11" s="120">
        <f>IF(ข้อมูลนักเรียน!A4=""," ",I11+J11)</f>
        <v>0</v>
      </c>
      <c r="L11" s="188">
        <f>IF(ข้อมูลนักเรียน!A4=""," ",(H11+K11)/2)</f>
        <v>0</v>
      </c>
      <c r="M11" s="150" t="str">
        <f>IF(ข้อมูลนักเรียน!A4=""," ",IF(L11&gt;=79.5,"4",IF(L11&gt;=74.5,"3.5",IF(L11&gt;=69.5,"3",IF(L11&gt;=64.5,"2.5",IF(L11&gt;=59.5,"2",IF(L11&gt;=54.5,"1.5",IF(L11&gt;=49.5,"1",IF(L11&gt;=0,"0"," ")))))))))</f>
        <v>0</v>
      </c>
      <c r="N11" s="173"/>
      <c r="O11" s="106">
        <v>3</v>
      </c>
      <c r="P11" s="107">
        <f>COUNTIF($M$9:$M$41,"3")</f>
        <v>0</v>
      </c>
      <c r="Q11" s="108" t="s">
        <v>69</v>
      </c>
      <c r="R11" s="173"/>
      <c r="S11" s="147"/>
      <c r="T11" s="147"/>
      <c r="U11" s="147"/>
      <c r="V11" s="147"/>
      <c r="W11" s="147"/>
    </row>
    <row r="12" spans="1:23" s="96" customFormat="1" ht="18" customHeight="1" x14ac:dyDescent="0.25">
      <c r="A12" s="86">
        <f>ข้อมูลนักเรียน!A5</f>
        <v>4</v>
      </c>
      <c r="B12" s="87">
        <f>ข้อมูลนักเรียน!B5</f>
        <v>4045</v>
      </c>
      <c r="C12" s="88" t="str">
        <f>ข้อมูลนักเรียน!C5</f>
        <v>ด.ช.</v>
      </c>
      <c r="D12" s="89" t="str">
        <f>ข้อมูลนักเรียน!D5</f>
        <v>นาวิน</v>
      </c>
      <c r="E12" s="89" t="str">
        <f>ข้อมูลนักเรียน!E5</f>
        <v>มาเสือ</v>
      </c>
      <c r="F12" s="92">
        <f>'คะแนนตัวชี้วัดเทอม1 หน้า2'!AA10</f>
        <v>0</v>
      </c>
      <c r="G12" s="91"/>
      <c r="H12" s="120">
        <f>IF(ข้อมูลนักเรียน!A5=""," ",F12+G12)</f>
        <v>0</v>
      </c>
      <c r="I12" s="92">
        <f>'คะแนนตัวชี้วัดเทอม2 หน้า2'!AA10</f>
        <v>0</v>
      </c>
      <c r="J12" s="91"/>
      <c r="K12" s="120">
        <f>IF(ข้อมูลนักเรียน!A5=""," ",I12+J12)</f>
        <v>0</v>
      </c>
      <c r="L12" s="188">
        <f>IF(ข้อมูลนักเรียน!A5=""," ",(H12+K12)/2)</f>
        <v>0</v>
      </c>
      <c r="M12" s="150" t="str">
        <f>IF(ข้อมูลนักเรียน!A5=""," ",IF(L12&gt;=79.5,"4",IF(L12&gt;=74.5,"3.5",IF(L12&gt;=69.5,"3",IF(L12&gt;=64.5,"2.5",IF(L12&gt;=59.5,"2",IF(L12&gt;=54.5,"1.5",IF(L12&gt;=49.5,"1",IF(L12&gt;=0,"0"," ")))))))))</f>
        <v>0</v>
      </c>
      <c r="N12" s="173"/>
      <c r="O12" s="106">
        <v>2.5</v>
      </c>
      <c r="P12" s="107">
        <f>COUNTIF($M$9:$M$41,"2.5")</f>
        <v>0</v>
      </c>
      <c r="Q12" s="108" t="s">
        <v>69</v>
      </c>
      <c r="R12" s="173"/>
      <c r="S12" s="147"/>
      <c r="T12" s="147"/>
      <c r="U12" s="147"/>
      <c r="V12" s="147"/>
      <c r="W12" s="147"/>
    </row>
    <row r="13" spans="1:23" s="96" customFormat="1" ht="18" customHeight="1" x14ac:dyDescent="0.25">
      <c r="A13" s="86">
        <f>ข้อมูลนักเรียน!A6</f>
        <v>5</v>
      </c>
      <c r="B13" s="87">
        <f>ข้อมูลนักเรียน!B6</f>
        <v>4047</v>
      </c>
      <c r="C13" s="88" t="str">
        <f>ข้อมูลนักเรียน!C6</f>
        <v>ด.ช.</v>
      </c>
      <c r="D13" s="89" t="str">
        <f>ข้อมูลนักเรียน!D6</f>
        <v>กุลชาติ</v>
      </c>
      <c r="E13" s="89" t="str">
        <f>ข้อมูลนักเรียน!E6</f>
        <v>พรมตา</v>
      </c>
      <c r="F13" s="92">
        <f>'คะแนนตัวชี้วัดเทอม1 หน้า2'!AA11</f>
        <v>0</v>
      </c>
      <c r="G13" s="91"/>
      <c r="H13" s="120">
        <f>IF(ข้อมูลนักเรียน!A6=""," ",F13+G13)</f>
        <v>0</v>
      </c>
      <c r="I13" s="92">
        <f>'คะแนนตัวชี้วัดเทอม2 หน้า2'!AA11</f>
        <v>0</v>
      </c>
      <c r="J13" s="91"/>
      <c r="K13" s="120">
        <f>IF(ข้อมูลนักเรียน!A6=""," ",I13+J13)</f>
        <v>0</v>
      </c>
      <c r="L13" s="188">
        <f>IF(ข้อมูลนักเรียน!A6=""," ",(H13+K13)/2)</f>
        <v>0</v>
      </c>
      <c r="M13" s="150" t="str">
        <f>IF(ข้อมูลนักเรียน!A6=""," ",IF(L13&gt;=79.5,"4",IF(L13&gt;=74.5,"3.5",IF(L13&gt;=69.5,"3",IF(L13&gt;=64.5,"2.5",IF(L13&gt;=59.5,"2",IF(L13&gt;=54.5,"1.5",IF(L13&gt;=49.5,"1",IF(L13&gt;=0,"0"," ")))))))))</f>
        <v>0</v>
      </c>
      <c r="N13" s="173"/>
      <c r="O13" s="106">
        <v>2</v>
      </c>
      <c r="P13" s="107">
        <f>COUNTIF($M$9:$M$41,"2")</f>
        <v>0</v>
      </c>
      <c r="Q13" s="108" t="s">
        <v>69</v>
      </c>
      <c r="R13" s="173"/>
      <c r="S13" s="147"/>
      <c r="T13" s="147"/>
      <c r="U13" s="147"/>
      <c r="V13" s="147"/>
      <c r="W13" s="147"/>
    </row>
    <row r="14" spans="1:23" s="96" customFormat="1" ht="18" customHeight="1" x14ac:dyDescent="0.25">
      <c r="A14" s="86">
        <f>ข้อมูลนักเรียน!A7</f>
        <v>6</v>
      </c>
      <c r="B14" s="87">
        <f>ข้อมูลนักเรียน!B7</f>
        <v>4052</v>
      </c>
      <c r="C14" s="88" t="str">
        <f>ข้อมูลนักเรียน!C7</f>
        <v>ด.ช.</v>
      </c>
      <c r="D14" s="89" t="str">
        <f>ข้อมูลนักเรียน!D7</f>
        <v>เอกวัส</v>
      </c>
      <c r="E14" s="89" t="str">
        <f>ข้อมูลนักเรียน!E7</f>
        <v>แพรทอง</v>
      </c>
      <c r="F14" s="92">
        <f>'คะแนนตัวชี้วัดเทอม1 หน้า2'!AA12</f>
        <v>0</v>
      </c>
      <c r="G14" s="91"/>
      <c r="H14" s="120">
        <f>IF(ข้อมูลนักเรียน!A7=""," ",F14+G14)</f>
        <v>0</v>
      </c>
      <c r="I14" s="92">
        <f>'คะแนนตัวชี้วัดเทอม2 หน้า2'!AA12</f>
        <v>0</v>
      </c>
      <c r="J14" s="91"/>
      <c r="K14" s="120">
        <f>IF(ข้อมูลนักเรียน!A7=""," ",I14+J14)</f>
        <v>0</v>
      </c>
      <c r="L14" s="188">
        <f>IF(ข้อมูลนักเรียน!A7=""," ",(H14+K14)/2)</f>
        <v>0</v>
      </c>
      <c r="M14" s="150" t="str">
        <f>IF(ข้อมูลนักเรียน!A7=""," ",IF(L14&gt;=79.5,"4",IF(L14&gt;=74.5,"3.5",IF(L14&gt;=69.5,"3",IF(L14&gt;=64.5,"2.5",IF(L14&gt;=59.5,"2",IF(L14&gt;=54.5,"1.5",IF(L14&gt;=49.5,"1",IF(L14&gt;=0,"0"," ")))))))))</f>
        <v>0</v>
      </c>
      <c r="N14" s="173"/>
      <c r="O14" s="106">
        <v>1.5</v>
      </c>
      <c r="P14" s="107">
        <f>COUNTIF($M$9:$M$41,"1.5")</f>
        <v>0</v>
      </c>
      <c r="Q14" s="108" t="s">
        <v>69</v>
      </c>
      <c r="R14" s="173"/>
      <c r="S14" s="147"/>
      <c r="T14" s="147"/>
      <c r="U14" s="147"/>
      <c r="V14" s="147"/>
      <c r="W14" s="147"/>
    </row>
    <row r="15" spans="1:23" s="96" customFormat="1" ht="18" customHeight="1" x14ac:dyDescent="0.25">
      <c r="A15" s="86">
        <f>ข้อมูลนักเรียน!A8</f>
        <v>7</v>
      </c>
      <c r="B15" s="87">
        <f>ข้อมูลนักเรียน!B8</f>
        <v>4129</v>
      </c>
      <c r="C15" s="88" t="str">
        <f>ข้อมูลนักเรียน!C8</f>
        <v>ด.ช.</v>
      </c>
      <c r="D15" s="89" t="str">
        <f>ข้อมูลนักเรียน!D8</f>
        <v>ภูวเดช</v>
      </c>
      <c r="E15" s="89" t="str">
        <f>ข้อมูลนักเรียน!E8</f>
        <v>แก้วประดับ</v>
      </c>
      <c r="F15" s="92">
        <f>'คะแนนตัวชี้วัดเทอม1 หน้า2'!AA13</f>
        <v>0</v>
      </c>
      <c r="G15" s="91"/>
      <c r="H15" s="120">
        <f>IF(ข้อมูลนักเรียน!A8=""," ",F15+G15)</f>
        <v>0</v>
      </c>
      <c r="I15" s="92">
        <f>'คะแนนตัวชี้วัดเทอม2 หน้า2'!AA13</f>
        <v>0</v>
      </c>
      <c r="J15" s="91"/>
      <c r="K15" s="120">
        <f>IF(ข้อมูลนักเรียน!A8=""," ",I15+J15)</f>
        <v>0</v>
      </c>
      <c r="L15" s="188">
        <f>IF(ข้อมูลนักเรียน!A8=""," ",(H15+K15)/2)</f>
        <v>0</v>
      </c>
      <c r="M15" s="150" t="str">
        <f>IF(ข้อมูลนักเรียน!A8=""," ",IF(L15&gt;=79.5,"4",IF(L15&gt;=74.5,"3.5",IF(L15&gt;=69.5,"3",IF(L15&gt;=64.5,"2.5",IF(L15&gt;=59.5,"2",IF(L15&gt;=54.5,"1.5",IF(L15&gt;=49.5,"1",IF(L15&gt;=0,"0"," ")))))))))</f>
        <v>0</v>
      </c>
      <c r="N15" s="173"/>
      <c r="O15" s="106">
        <v>1</v>
      </c>
      <c r="P15" s="107">
        <f>COUNTIF($M$9:$M$41,"1")</f>
        <v>0</v>
      </c>
      <c r="Q15" s="108" t="s">
        <v>69</v>
      </c>
      <c r="R15" s="173"/>
      <c r="S15" s="147"/>
      <c r="T15" s="147"/>
      <c r="U15" s="147"/>
      <c r="V15" s="147"/>
      <c r="W15" s="147"/>
    </row>
    <row r="16" spans="1:23" s="96" customFormat="1" ht="18" customHeight="1" x14ac:dyDescent="0.25">
      <c r="A16" s="86">
        <f>ข้อมูลนักเรียน!A9</f>
        <v>8</v>
      </c>
      <c r="B16" s="87">
        <f>ข้อมูลนักเรียน!B9</f>
        <v>3959</v>
      </c>
      <c r="C16" s="88" t="str">
        <f>ข้อมูลนักเรียน!C9</f>
        <v>ด.ญ.</v>
      </c>
      <c r="D16" s="89" t="str">
        <f>ข้อมูลนักเรียน!D9</f>
        <v>ปาริชาติ</v>
      </c>
      <c r="E16" s="89" t="str">
        <f>ข้อมูลนักเรียน!E9</f>
        <v>แก้วใส</v>
      </c>
      <c r="F16" s="92">
        <f>'คะแนนตัวชี้วัดเทอม1 หน้า2'!AA14</f>
        <v>0</v>
      </c>
      <c r="G16" s="91"/>
      <c r="H16" s="120">
        <f>IF(ข้อมูลนักเรียน!A9=""," ",F16+G16)</f>
        <v>0</v>
      </c>
      <c r="I16" s="92">
        <f>'คะแนนตัวชี้วัดเทอม2 หน้า2'!AA14</f>
        <v>0</v>
      </c>
      <c r="J16" s="91"/>
      <c r="K16" s="120">
        <f>IF(ข้อมูลนักเรียน!A9=""," ",I16+J16)</f>
        <v>0</v>
      </c>
      <c r="L16" s="188">
        <f>IF(ข้อมูลนักเรียน!A9=""," ",(H16+K16)/2)</f>
        <v>0</v>
      </c>
      <c r="M16" s="150" t="str">
        <f>IF(ข้อมูลนักเรียน!A9=""," ",IF(L16&gt;=79.5,"4",IF(L16&gt;=74.5,"3.5",IF(L16&gt;=69.5,"3",IF(L16&gt;=64.5,"2.5",IF(L16&gt;=59.5,"2",IF(L16&gt;=54.5,"1.5",IF(L16&gt;=49.5,"1",IF(L16&gt;=0,"0"," ")))))))))</f>
        <v>0</v>
      </c>
      <c r="N16" s="173"/>
      <c r="O16" s="106">
        <v>0</v>
      </c>
      <c r="P16" s="107">
        <f>COUNTIF($M$9:$M$41,"0")</f>
        <v>8</v>
      </c>
      <c r="Q16" s="108" t="s">
        <v>69</v>
      </c>
      <c r="R16" s="173"/>
      <c r="S16" s="147"/>
      <c r="T16" s="147"/>
      <c r="U16" s="147"/>
      <c r="V16" s="147"/>
      <c r="W16" s="147"/>
    </row>
    <row r="17" spans="1:23" s="96" customFormat="1" ht="18" customHeight="1" x14ac:dyDescent="0.25">
      <c r="A17" s="86">
        <f>ข้อมูลนักเรียน!A10</f>
        <v>0</v>
      </c>
      <c r="B17" s="87">
        <f>ข้อมูลนักเรียน!B10</f>
        <v>0</v>
      </c>
      <c r="C17" s="88">
        <f>ข้อมูลนักเรียน!C10</f>
        <v>0</v>
      </c>
      <c r="D17" s="89">
        <f>ข้อมูลนักเรียน!D10</f>
        <v>0</v>
      </c>
      <c r="E17" s="89">
        <f>ข้อมูลนักเรียน!E10</f>
        <v>0</v>
      </c>
      <c r="F17" s="92" t="str">
        <f>'คะแนนตัวชี้วัดเทอม1 หน้า2'!AA15</f>
        <v xml:space="preserve"> </v>
      </c>
      <c r="G17" s="91"/>
      <c r="H17" s="120" t="str">
        <f>IF(ข้อมูลนักเรียน!A10=""," ",F17+G17)</f>
        <v xml:space="preserve"> </v>
      </c>
      <c r="I17" s="92" t="str">
        <f>'คะแนนตัวชี้วัดเทอม2 หน้า2'!AA15</f>
        <v xml:space="preserve"> </v>
      </c>
      <c r="J17" s="91"/>
      <c r="K17" s="120" t="str">
        <f>IF(ข้อมูลนักเรียน!A10=""," ",I17+J17)</f>
        <v xml:space="preserve"> </v>
      </c>
      <c r="L17" s="188" t="str">
        <f>IF(ข้อมูลนักเรียน!A10=""," ",(H17+K17)/2)</f>
        <v xml:space="preserve"> </v>
      </c>
      <c r="M17" s="150" t="str">
        <f>IF(ข้อมูลนักเรียน!A10=""," ",IF(L17&gt;=79.5,"4",IF(L17&gt;=74.5,"3.5",IF(L17&gt;=69.5,"3",IF(L17&gt;=64.5,"2.5",IF(L17&gt;=59.5,"2",IF(L17&gt;=54.5,"1.5",IF(L17&gt;=49.5,"1",IF(L17&gt;=0,"0"," ")))))))))</f>
        <v xml:space="preserve"> </v>
      </c>
      <c r="N17" s="173"/>
      <c r="O17" s="109"/>
      <c r="P17" s="106"/>
      <c r="Q17" s="108"/>
      <c r="R17" s="173"/>
      <c r="S17" s="147"/>
      <c r="T17" s="147"/>
      <c r="U17" s="147"/>
      <c r="V17" s="147"/>
      <c r="W17" s="147"/>
    </row>
    <row r="18" spans="1:23" s="96" customFormat="1" ht="18" customHeight="1" x14ac:dyDescent="0.25">
      <c r="A18" s="86">
        <f>ข้อมูลนักเรียน!A11</f>
        <v>0</v>
      </c>
      <c r="B18" s="87">
        <f>ข้อมูลนักเรียน!B11</f>
        <v>0</v>
      </c>
      <c r="C18" s="88">
        <f>ข้อมูลนักเรียน!C11</f>
        <v>0</v>
      </c>
      <c r="D18" s="89">
        <f>ข้อมูลนักเรียน!D11</f>
        <v>0</v>
      </c>
      <c r="E18" s="89">
        <f>ข้อมูลนักเรียน!E11</f>
        <v>0</v>
      </c>
      <c r="F18" s="92" t="str">
        <f>'คะแนนตัวชี้วัดเทอม1 หน้า2'!AA16</f>
        <v xml:space="preserve"> </v>
      </c>
      <c r="G18" s="91"/>
      <c r="H18" s="120" t="str">
        <f>IF(ข้อมูลนักเรียน!A11=""," ",F18+G18)</f>
        <v xml:space="preserve"> </v>
      </c>
      <c r="I18" s="92" t="str">
        <f>'คะแนนตัวชี้วัดเทอม2 หน้า2'!AA16</f>
        <v xml:space="preserve"> </v>
      </c>
      <c r="J18" s="91"/>
      <c r="K18" s="120" t="str">
        <f>IF(ข้อมูลนักเรียน!A11=""," ",I18+J18)</f>
        <v xml:space="preserve"> </v>
      </c>
      <c r="L18" s="188" t="str">
        <f>IF(ข้อมูลนักเรียน!A11=""," ",(H18+K18)/2)</f>
        <v xml:space="preserve"> </v>
      </c>
      <c r="M18" s="150" t="str">
        <f>IF(ข้อมูลนักเรียน!A11=""," ",IF(L18&gt;=79.5,"4",IF(L18&gt;=74.5,"3.5",IF(L18&gt;=69.5,"3",IF(L18&gt;=64.5,"2.5",IF(L18&gt;=59.5,"2",IF(L18&gt;=54.5,"1.5",IF(L18&gt;=49.5,"1",IF(L18&gt;=0,"0"," ")))))))))</f>
        <v xml:space="preserve"> </v>
      </c>
      <c r="N18" s="173"/>
      <c r="O18" s="173"/>
      <c r="P18" s="173"/>
      <c r="Q18" s="173"/>
      <c r="R18" s="173"/>
      <c r="S18" s="147"/>
      <c r="T18" s="147"/>
      <c r="U18" s="147"/>
      <c r="V18" s="147"/>
      <c r="W18" s="147"/>
    </row>
    <row r="19" spans="1:23" s="96" customFormat="1" ht="18" customHeight="1" x14ac:dyDescent="0.25">
      <c r="A19" s="86">
        <f>ข้อมูลนักเรียน!A12</f>
        <v>0</v>
      </c>
      <c r="B19" s="87">
        <f>ข้อมูลนักเรียน!B12</f>
        <v>0</v>
      </c>
      <c r="C19" s="88">
        <f>ข้อมูลนักเรียน!C12</f>
        <v>0</v>
      </c>
      <c r="D19" s="89">
        <f>ข้อมูลนักเรียน!D12</f>
        <v>0</v>
      </c>
      <c r="E19" s="89">
        <f>ข้อมูลนักเรียน!E12</f>
        <v>0</v>
      </c>
      <c r="F19" s="92" t="str">
        <f>'คะแนนตัวชี้วัดเทอม1 หน้า2'!AA17</f>
        <v xml:space="preserve"> </v>
      </c>
      <c r="G19" s="91"/>
      <c r="H19" s="120" t="str">
        <f>IF(ข้อมูลนักเรียน!A12=""," ",F19+G19)</f>
        <v xml:space="preserve"> </v>
      </c>
      <c r="I19" s="92" t="str">
        <f>'คะแนนตัวชี้วัดเทอม2 หน้า2'!AA17</f>
        <v xml:space="preserve"> </v>
      </c>
      <c r="J19" s="91"/>
      <c r="K19" s="120" t="str">
        <f>IF(ข้อมูลนักเรียน!A12=""," ",I19+J19)</f>
        <v xml:space="preserve"> </v>
      </c>
      <c r="L19" s="188" t="str">
        <f>IF(ข้อมูลนักเรียน!A12=""," ",(H19+K19)/2)</f>
        <v xml:space="preserve"> </v>
      </c>
      <c r="M19" s="150" t="str">
        <f>IF(ข้อมูลนักเรียน!A12=""," ",IF(L19&gt;=79.5,"4",IF(L19&gt;=74.5,"3.5",IF(L19&gt;=69.5,"3",IF(L19&gt;=64.5,"2.5",IF(L19&gt;=59.5,"2",IF(L19&gt;=54.5,"1.5",IF(L19&gt;=49.5,"1",IF(L19&gt;=0,"0"," ")))))))))</f>
        <v xml:space="preserve"> </v>
      </c>
      <c r="N19" s="173"/>
      <c r="O19" s="173"/>
      <c r="P19" s="173"/>
      <c r="Q19" s="173"/>
      <c r="R19" s="173"/>
      <c r="S19" s="147"/>
      <c r="T19" s="147"/>
      <c r="U19" s="147"/>
      <c r="V19" s="147"/>
      <c r="W19" s="147"/>
    </row>
    <row r="20" spans="1:23" s="96" customFormat="1" ht="18" customHeight="1" x14ac:dyDescent="0.25">
      <c r="A20" s="86">
        <f>ข้อมูลนักเรียน!A13</f>
        <v>0</v>
      </c>
      <c r="B20" s="87">
        <f>ข้อมูลนักเรียน!B13</f>
        <v>0</v>
      </c>
      <c r="C20" s="88">
        <f>ข้อมูลนักเรียน!C13</f>
        <v>0</v>
      </c>
      <c r="D20" s="89">
        <f>ข้อมูลนักเรียน!D13</f>
        <v>0</v>
      </c>
      <c r="E20" s="89">
        <f>ข้อมูลนักเรียน!E13</f>
        <v>0</v>
      </c>
      <c r="F20" s="92" t="str">
        <f>'คะแนนตัวชี้วัดเทอม1 หน้า2'!AA18</f>
        <v xml:space="preserve"> </v>
      </c>
      <c r="G20" s="91"/>
      <c r="H20" s="120" t="str">
        <f>IF(ข้อมูลนักเรียน!A13=""," ",F20+G20)</f>
        <v xml:space="preserve"> </v>
      </c>
      <c r="I20" s="92" t="str">
        <f>'คะแนนตัวชี้วัดเทอม2 หน้า2'!AA18</f>
        <v xml:space="preserve"> </v>
      </c>
      <c r="J20" s="91"/>
      <c r="K20" s="120" t="str">
        <f>IF(ข้อมูลนักเรียน!A13=""," ",I20+J20)</f>
        <v xml:space="preserve"> </v>
      </c>
      <c r="L20" s="188" t="str">
        <f>IF(ข้อมูลนักเรียน!A13=""," ",(H20+K20)/2)</f>
        <v xml:space="preserve"> </v>
      </c>
      <c r="M20" s="150" t="str">
        <f>IF(ข้อมูลนักเรียน!A13=""," ",IF(L20&gt;=79.5,"4",IF(L20&gt;=74.5,"3.5",IF(L20&gt;=69.5,"3",IF(L20&gt;=64.5,"2.5",IF(L20&gt;=59.5,"2",IF(L20&gt;=54.5,"1.5",IF(L20&gt;=49.5,"1",IF(L20&gt;=0,"0"," ")))))))))</f>
        <v xml:space="preserve"> </v>
      </c>
      <c r="N20" s="173"/>
      <c r="O20" s="173"/>
      <c r="P20" s="173"/>
      <c r="Q20" s="173"/>
      <c r="R20" s="173"/>
      <c r="S20" s="147"/>
      <c r="T20" s="147"/>
      <c r="U20" s="147"/>
      <c r="V20" s="147"/>
      <c r="W20" s="147"/>
    </row>
    <row r="21" spans="1:23" s="96" customFormat="1" ht="18" customHeight="1" x14ac:dyDescent="0.25">
      <c r="A21" s="86">
        <f>ข้อมูลนักเรียน!A14</f>
        <v>0</v>
      </c>
      <c r="B21" s="87">
        <f>ข้อมูลนักเรียน!B14</f>
        <v>0</v>
      </c>
      <c r="C21" s="88">
        <f>ข้อมูลนักเรียน!C14</f>
        <v>0</v>
      </c>
      <c r="D21" s="89">
        <f>ข้อมูลนักเรียน!D14</f>
        <v>0</v>
      </c>
      <c r="E21" s="89">
        <f>ข้อมูลนักเรียน!E14</f>
        <v>0</v>
      </c>
      <c r="F21" s="92" t="str">
        <f>'คะแนนตัวชี้วัดเทอม1 หน้า2'!AA19</f>
        <v xml:space="preserve"> </v>
      </c>
      <c r="G21" s="91"/>
      <c r="H21" s="120" t="str">
        <f>IF(ข้อมูลนักเรียน!A14=""," ",F21+G21)</f>
        <v xml:space="preserve"> </v>
      </c>
      <c r="I21" s="92" t="str">
        <f>'คะแนนตัวชี้วัดเทอม2 หน้า2'!AA19</f>
        <v xml:space="preserve"> </v>
      </c>
      <c r="J21" s="91"/>
      <c r="K21" s="120" t="str">
        <f>IF(ข้อมูลนักเรียน!A14=""," ",I21+J21)</f>
        <v xml:space="preserve"> </v>
      </c>
      <c r="L21" s="188" t="str">
        <f>IF(ข้อมูลนักเรียน!A14=""," ",(H21+K21)/2)</f>
        <v xml:space="preserve"> </v>
      </c>
      <c r="M21" s="150" t="str">
        <f>IF(ข้อมูลนักเรียน!A14=""," ",IF(L21&gt;=79.5,"4",IF(L21&gt;=74.5,"3.5",IF(L21&gt;=69.5,"3",IF(L21&gt;=64.5,"2.5",IF(L21&gt;=59.5,"2",IF(L21&gt;=54.5,"1.5",IF(L21&gt;=49.5,"1",IF(L21&gt;=0,"0"," ")))))))))</f>
        <v xml:space="preserve"> </v>
      </c>
      <c r="N21" s="173"/>
      <c r="O21" s="173"/>
      <c r="P21" s="173"/>
      <c r="Q21" s="173"/>
      <c r="R21" s="173"/>
      <c r="S21" s="147"/>
      <c r="T21" s="147"/>
      <c r="U21" s="147"/>
      <c r="V21" s="147"/>
      <c r="W21" s="147"/>
    </row>
    <row r="22" spans="1:23" s="96" customFormat="1" ht="18" customHeight="1" x14ac:dyDescent="0.25">
      <c r="A22" s="86">
        <f>ข้อมูลนักเรียน!A15</f>
        <v>0</v>
      </c>
      <c r="B22" s="87">
        <f>ข้อมูลนักเรียน!B15</f>
        <v>0</v>
      </c>
      <c r="C22" s="88">
        <f>ข้อมูลนักเรียน!C15</f>
        <v>0</v>
      </c>
      <c r="D22" s="89">
        <f>ข้อมูลนักเรียน!D15</f>
        <v>0</v>
      </c>
      <c r="E22" s="89">
        <f>ข้อมูลนักเรียน!E15</f>
        <v>0</v>
      </c>
      <c r="F22" s="92" t="str">
        <f>'คะแนนตัวชี้วัดเทอม1 หน้า2'!AA20</f>
        <v xml:space="preserve"> </v>
      </c>
      <c r="G22" s="91"/>
      <c r="H22" s="120" t="str">
        <f>IF(ข้อมูลนักเรียน!A15=""," ",F22+G22)</f>
        <v xml:space="preserve"> </v>
      </c>
      <c r="I22" s="92" t="str">
        <f>'คะแนนตัวชี้วัดเทอม2 หน้า2'!AA20</f>
        <v xml:space="preserve"> </v>
      </c>
      <c r="J22" s="91"/>
      <c r="K22" s="120" t="str">
        <f>IF(ข้อมูลนักเรียน!A15=""," ",I22+J22)</f>
        <v xml:space="preserve"> </v>
      </c>
      <c r="L22" s="188" t="str">
        <f>IF(ข้อมูลนักเรียน!A15=""," ",(H22+K22)/2)</f>
        <v xml:space="preserve"> </v>
      </c>
      <c r="M22" s="150" t="str">
        <f>IF(ข้อมูลนักเรียน!A15=""," ",IF(L22&gt;=79.5,"4",IF(L22&gt;=74.5,"3.5",IF(L22&gt;=69.5,"3",IF(L22&gt;=64.5,"2.5",IF(L22&gt;=59.5,"2",IF(L22&gt;=54.5,"1.5",IF(L22&gt;=49.5,"1",IF(L22&gt;=0,"0"," ")))))))))</f>
        <v xml:space="preserve"> </v>
      </c>
      <c r="N22" s="173"/>
      <c r="O22" s="173"/>
      <c r="P22" s="173"/>
      <c r="Q22" s="173"/>
      <c r="R22" s="173"/>
      <c r="S22" s="147"/>
      <c r="T22" s="147"/>
      <c r="U22" s="147"/>
      <c r="V22" s="147"/>
      <c r="W22" s="147"/>
    </row>
    <row r="23" spans="1:23" s="96" customFormat="1" ht="18" customHeight="1" x14ac:dyDescent="0.25">
      <c r="A23" s="86">
        <f>ข้อมูลนักเรียน!A16</f>
        <v>0</v>
      </c>
      <c r="B23" s="87">
        <f>ข้อมูลนักเรียน!B16</f>
        <v>0</v>
      </c>
      <c r="C23" s="88">
        <f>ข้อมูลนักเรียน!C16</f>
        <v>0</v>
      </c>
      <c r="D23" s="89">
        <f>ข้อมูลนักเรียน!D16</f>
        <v>0</v>
      </c>
      <c r="E23" s="89">
        <f>ข้อมูลนักเรียน!E16</f>
        <v>0</v>
      </c>
      <c r="F23" s="92" t="str">
        <f>'คะแนนตัวชี้วัดเทอม1 หน้า2'!AA21</f>
        <v xml:space="preserve"> </v>
      </c>
      <c r="G23" s="91"/>
      <c r="H23" s="120" t="str">
        <f>IF(ข้อมูลนักเรียน!A16=""," ",F23+G23)</f>
        <v xml:space="preserve"> </v>
      </c>
      <c r="I23" s="92" t="str">
        <f>'คะแนนตัวชี้วัดเทอม2 หน้า2'!AA21</f>
        <v xml:space="preserve"> </v>
      </c>
      <c r="J23" s="91"/>
      <c r="K23" s="120" t="str">
        <f>IF(ข้อมูลนักเรียน!A16=""," ",I23+J23)</f>
        <v xml:space="preserve"> </v>
      </c>
      <c r="L23" s="188" t="str">
        <f>IF(ข้อมูลนักเรียน!A16=""," ",(H23+K23)/2)</f>
        <v xml:space="preserve"> </v>
      </c>
      <c r="M23" s="150" t="str">
        <f>IF(ข้อมูลนักเรียน!A16=""," ",IF(L23&gt;=79.5,"4",IF(L23&gt;=74.5,"3.5",IF(L23&gt;=69.5,"3",IF(L23&gt;=64.5,"2.5",IF(L23&gt;=59.5,"2",IF(L23&gt;=54.5,"1.5",IF(L23&gt;=49.5,"1",IF(L23&gt;=0,"0"," ")))))))))</f>
        <v xml:space="preserve"> </v>
      </c>
      <c r="N23" s="173"/>
      <c r="O23" s="173"/>
      <c r="P23" s="173"/>
      <c r="Q23" s="173"/>
      <c r="R23" s="173"/>
      <c r="S23" s="147"/>
      <c r="T23" s="147"/>
      <c r="U23" s="147"/>
      <c r="V23" s="147"/>
      <c r="W23" s="147"/>
    </row>
    <row r="24" spans="1:23" s="96" customFormat="1" ht="18" customHeight="1" x14ac:dyDescent="0.25">
      <c r="A24" s="86">
        <f>ข้อมูลนักเรียน!A17</f>
        <v>0</v>
      </c>
      <c r="B24" s="87">
        <f>ข้อมูลนักเรียน!B17</f>
        <v>0</v>
      </c>
      <c r="C24" s="88">
        <f>ข้อมูลนักเรียน!C17</f>
        <v>0</v>
      </c>
      <c r="D24" s="89">
        <f>ข้อมูลนักเรียน!D17</f>
        <v>0</v>
      </c>
      <c r="E24" s="89">
        <f>ข้อมูลนักเรียน!E17</f>
        <v>0</v>
      </c>
      <c r="F24" s="92" t="str">
        <f>'คะแนนตัวชี้วัดเทอม1 หน้า2'!AA22</f>
        <v xml:space="preserve"> </v>
      </c>
      <c r="G24" s="91"/>
      <c r="H24" s="120" t="str">
        <f>IF(ข้อมูลนักเรียน!A17=""," ",F24+G24)</f>
        <v xml:space="preserve"> </v>
      </c>
      <c r="I24" s="92" t="str">
        <f>'คะแนนตัวชี้วัดเทอม2 หน้า2'!AA22</f>
        <v xml:space="preserve"> </v>
      </c>
      <c r="J24" s="91"/>
      <c r="K24" s="120" t="str">
        <f>IF(ข้อมูลนักเรียน!A17=""," ",I24+J24)</f>
        <v xml:space="preserve"> </v>
      </c>
      <c r="L24" s="188" t="str">
        <f>IF(ข้อมูลนักเรียน!A17=""," ",(H24+K24)/2)</f>
        <v xml:space="preserve"> </v>
      </c>
      <c r="M24" s="150" t="str">
        <f>IF(ข้อมูลนักเรียน!A17=""," ",IF(L24&gt;=79.5,"4",IF(L24&gt;=74.5,"3.5",IF(L24&gt;=69.5,"3",IF(L24&gt;=64.5,"2.5",IF(L24&gt;=59.5,"2",IF(L24&gt;=54.5,"1.5",IF(L24&gt;=49.5,"1",IF(L24&gt;=0,"0"," ")))))))))</f>
        <v xml:space="preserve"> </v>
      </c>
      <c r="N24" s="173"/>
      <c r="O24" s="173"/>
      <c r="P24" s="173"/>
      <c r="Q24" s="173"/>
      <c r="R24" s="173"/>
      <c r="S24" s="147"/>
      <c r="T24" s="147"/>
      <c r="U24" s="147"/>
      <c r="V24" s="147"/>
      <c r="W24" s="147"/>
    </row>
    <row r="25" spans="1:23" s="96" customFormat="1" ht="18" customHeight="1" x14ac:dyDescent="0.25">
      <c r="A25" s="86">
        <f>ข้อมูลนักเรียน!A18</f>
        <v>0</v>
      </c>
      <c r="B25" s="87">
        <f>ข้อมูลนักเรียน!B18</f>
        <v>0</v>
      </c>
      <c r="C25" s="88">
        <f>ข้อมูลนักเรียน!C18</f>
        <v>0</v>
      </c>
      <c r="D25" s="89">
        <f>ข้อมูลนักเรียน!D18</f>
        <v>0</v>
      </c>
      <c r="E25" s="89">
        <f>ข้อมูลนักเรียน!E18</f>
        <v>0</v>
      </c>
      <c r="F25" s="92" t="str">
        <f>'คะแนนตัวชี้วัดเทอม1 หน้า2'!AA23</f>
        <v xml:space="preserve"> </v>
      </c>
      <c r="G25" s="91"/>
      <c r="H25" s="120" t="str">
        <f>IF(ข้อมูลนักเรียน!A18=""," ",F25+G25)</f>
        <v xml:space="preserve"> </v>
      </c>
      <c r="I25" s="92" t="str">
        <f>'คะแนนตัวชี้วัดเทอม2 หน้า2'!AA23</f>
        <v xml:space="preserve"> </v>
      </c>
      <c r="J25" s="91"/>
      <c r="K25" s="120" t="str">
        <f>IF(ข้อมูลนักเรียน!A18=""," ",I25+J25)</f>
        <v xml:space="preserve"> </v>
      </c>
      <c r="L25" s="188" t="str">
        <f>IF(ข้อมูลนักเรียน!A18=""," ",(H25+K25)/2)</f>
        <v xml:space="preserve"> </v>
      </c>
      <c r="M25" s="150" t="str">
        <f>IF(ข้อมูลนักเรียน!A18=""," ",IF(L25&gt;=79.5,"4",IF(L25&gt;=74.5,"3.5",IF(L25&gt;=69.5,"3",IF(L25&gt;=64.5,"2.5",IF(L25&gt;=59.5,"2",IF(L25&gt;=54.5,"1.5",IF(L25&gt;=49.5,"1",IF(L25&gt;=0,"0"," ")))))))))</f>
        <v xml:space="preserve"> </v>
      </c>
      <c r="N25" s="173"/>
      <c r="O25" s="173"/>
      <c r="P25" s="173"/>
      <c r="Q25" s="173"/>
      <c r="R25" s="173"/>
      <c r="S25" s="147"/>
      <c r="T25" s="147"/>
      <c r="U25" s="147"/>
      <c r="V25" s="147"/>
      <c r="W25" s="147"/>
    </row>
    <row r="26" spans="1:23" s="96" customFormat="1" ht="18" customHeight="1" x14ac:dyDescent="0.25">
      <c r="A26" s="86">
        <f>ข้อมูลนักเรียน!A19</f>
        <v>0</v>
      </c>
      <c r="B26" s="87">
        <f>ข้อมูลนักเรียน!B19</f>
        <v>0</v>
      </c>
      <c r="C26" s="88">
        <f>ข้อมูลนักเรียน!C19</f>
        <v>0</v>
      </c>
      <c r="D26" s="89">
        <f>ข้อมูลนักเรียน!D19</f>
        <v>0</v>
      </c>
      <c r="E26" s="89">
        <f>ข้อมูลนักเรียน!E19</f>
        <v>0</v>
      </c>
      <c r="F26" s="92" t="str">
        <f>'คะแนนตัวชี้วัดเทอม1 หน้า2'!AA24</f>
        <v xml:space="preserve"> </v>
      </c>
      <c r="G26" s="91"/>
      <c r="H26" s="120" t="str">
        <f>IF(ข้อมูลนักเรียน!A19=""," ",F26+G26)</f>
        <v xml:space="preserve"> </v>
      </c>
      <c r="I26" s="92" t="str">
        <f>'คะแนนตัวชี้วัดเทอม2 หน้า2'!AA24</f>
        <v xml:space="preserve"> </v>
      </c>
      <c r="J26" s="91"/>
      <c r="K26" s="120" t="str">
        <f>IF(ข้อมูลนักเรียน!A19=""," ",I26+J26)</f>
        <v xml:space="preserve"> </v>
      </c>
      <c r="L26" s="188" t="str">
        <f>IF(ข้อมูลนักเรียน!A19=""," ",(H26+K26)/2)</f>
        <v xml:space="preserve"> </v>
      </c>
      <c r="M26" s="150" t="str">
        <f>IF(ข้อมูลนักเรียน!A19=""," ",IF(L26&gt;=79.5,"4",IF(L26&gt;=74.5,"3.5",IF(L26&gt;=69.5,"3",IF(L26&gt;=64.5,"2.5",IF(L26&gt;=59.5,"2",IF(L26&gt;=54.5,"1.5",IF(L26&gt;=49.5,"1",IF(L26&gt;=0,"0"," ")))))))))</f>
        <v xml:space="preserve"> </v>
      </c>
      <c r="N26" s="173"/>
      <c r="O26" s="173"/>
      <c r="P26" s="173"/>
      <c r="Q26" s="173"/>
      <c r="R26" s="173"/>
      <c r="S26" s="147"/>
      <c r="T26" s="147"/>
      <c r="U26" s="147"/>
      <c r="V26" s="147"/>
      <c r="W26" s="147"/>
    </row>
    <row r="27" spans="1:23" s="96" customFormat="1" ht="18" customHeight="1" x14ac:dyDescent="0.25">
      <c r="A27" s="86">
        <f>ข้อมูลนักเรียน!A20</f>
        <v>0</v>
      </c>
      <c r="B27" s="87">
        <f>ข้อมูลนักเรียน!B20</f>
        <v>0</v>
      </c>
      <c r="C27" s="88">
        <f>ข้อมูลนักเรียน!C20</f>
        <v>0</v>
      </c>
      <c r="D27" s="89">
        <f>ข้อมูลนักเรียน!D20</f>
        <v>0</v>
      </c>
      <c r="E27" s="89">
        <f>ข้อมูลนักเรียน!E20</f>
        <v>0</v>
      </c>
      <c r="F27" s="92" t="str">
        <f>'คะแนนตัวชี้วัดเทอม1 หน้า2'!AA25</f>
        <v xml:space="preserve"> </v>
      </c>
      <c r="G27" s="91"/>
      <c r="H27" s="120" t="str">
        <f>IF(ข้อมูลนักเรียน!A20=""," ",F27+G27)</f>
        <v xml:space="preserve"> </v>
      </c>
      <c r="I27" s="92" t="str">
        <f>'คะแนนตัวชี้วัดเทอม2 หน้า2'!AA25</f>
        <v xml:space="preserve"> </v>
      </c>
      <c r="J27" s="91"/>
      <c r="K27" s="120" t="str">
        <f>IF(ข้อมูลนักเรียน!A20=""," ",I27+J27)</f>
        <v xml:space="preserve"> </v>
      </c>
      <c r="L27" s="188" t="str">
        <f>IF(ข้อมูลนักเรียน!A20=""," ",(H27+K27)/2)</f>
        <v xml:space="preserve"> </v>
      </c>
      <c r="M27" s="150" t="str">
        <f>IF(ข้อมูลนักเรียน!A20=""," ",IF(L27&gt;=79.5,"4",IF(L27&gt;=74.5,"3.5",IF(L27&gt;=69.5,"3",IF(L27&gt;=64.5,"2.5",IF(L27&gt;=59.5,"2",IF(L27&gt;=54.5,"1.5",IF(L27&gt;=49.5,"1",IF(L27&gt;=0,"0"," ")))))))))</f>
        <v xml:space="preserve"> </v>
      </c>
      <c r="N27" s="173"/>
      <c r="O27" s="173"/>
      <c r="P27" s="173"/>
      <c r="Q27" s="173"/>
      <c r="R27" s="173"/>
      <c r="S27" s="147"/>
      <c r="T27" s="147"/>
      <c r="U27" s="147"/>
      <c r="V27" s="147"/>
      <c r="W27" s="147"/>
    </row>
    <row r="28" spans="1:23" s="96" customFormat="1" ht="18" customHeight="1" x14ac:dyDescent="0.25">
      <c r="A28" s="86">
        <f>ข้อมูลนักเรียน!A21</f>
        <v>0</v>
      </c>
      <c r="B28" s="87">
        <f>ข้อมูลนักเรียน!B21</f>
        <v>0</v>
      </c>
      <c r="C28" s="88">
        <f>ข้อมูลนักเรียน!C21</f>
        <v>0</v>
      </c>
      <c r="D28" s="89">
        <f>ข้อมูลนักเรียน!D21</f>
        <v>0</v>
      </c>
      <c r="E28" s="89">
        <f>ข้อมูลนักเรียน!E21</f>
        <v>0</v>
      </c>
      <c r="F28" s="92" t="str">
        <f>'คะแนนตัวชี้วัดเทอม1 หน้า2'!AA26</f>
        <v xml:space="preserve"> </v>
      </c>
      <c r="G28" s="91"/>
      <c r="H28" s="120" t="str">
        <f>IF(ข้อมูลนักเรียน!A21=""," ",F28+G28)</f>
        <v xml:space="preserve"> </v>
      </c>
      <c r="I28" s="92" t="str">
        <f>'คะแนนตัวชี้วัดเทอม2 หน้า2'!AA26</f>
        <v xml:space="preserve"> </v>
      </c>
      <c r="J28" s="91"/>
      <c r="K28" s="120" t="str">
        <f>IF(ข้อมูลนักเรียน!A21=""," ",I28+J28)</f>
        <v xml:space="preserve"> </v>
      </c>
      <c r="L28" s="188" t="str">
        <f>IF(ข้อมูลนักเรียน!A21=""," ",(H28+K28)/2)</f>
        <v xml:space="preserve"> </v>
      </c>
      <c r="M28" s="150" t="str">
        <f>IF(ข้อมูลนักเรียน!A21=""," ",IF(L28&gt;=79.5,"4",IF(L28&gt;=74.5,"3.5",IF(L28&gt;=69.5,"3",IF(L28&gt;=64.5,"2.5",IF(L28&gt;=59.5,"2",IF(L28&gt;=54.5,"1.5",IF(L28&gt;=49.5,"1",IF(L28&gt;=0,"0"," ")))))))))</f>
        <v xml:space="preserve"> </v>
      </c>
      <c r="N28" s="173"/>
      <c r="O28" s="173"/>
      <c r="P28" s="173"/>
      <c r="Q28" s="173"/>
      <c r="R28" s="173"/>
      <c r="S28" s="147"/>
      <c r="T28" s="147"/>
      <c r="U28" s="147"/>
      <c r="V28" s="147"/>
      <c r="W28" s="147"/>
    </row>
    <row r="29" spans="1:23" s="96" customFormat="1" ht="18" customHeight="1" x14ac:dyDescent="0.25">
      <c r="A29" s="86">
        <f>ข้อมูลนักเรียน!A22</f>
        <v>0</v>
      </c>
      <c r="B29" s="87">
        <f>ข้อมูลนักเรียน!B22</f>
        <v>0</v>
      </c>
      <c r="C29" s="88">
        <f>ข้อมูลนักเรียน!C22</f>
        <v>0</v>
      </c>
      <c r="D29" s="89">
        <f>ข้อมูลนักเรียน!D22</f>
        <v>0</v>
      </c>
      <c r="E29" s="89">
        <f>ข้อมูลนักเรียน!E22</f>
        <v>0</v>
      </c>
      <c r="F29" s="92" t="str">
        <f>'คะแนนตัวชี้วัดเทอม1 หน้า2'!AA27</f>
        <v xml:space="preserve"> </v>
      </c>
      <c r="G29" s="91"/>
      <c r="H29" s="120" t="str">
        <f>IF(ข้อมูลนักเรียน!A22=""," ",F29+G29)</f>
        <v xml:space="preserve"> </v>
      </c>
      <c r="I29" s="92" t="str">
        <f>'คะแนนตัวชี้วัดเทอม2 หน้า2'!AA27</f>
        <v xml:space="preserve"> </v>
      </c>
      <c r="J29" s="91"/>
      <c r="K29" s="120" t="str">
        <f>IF(ข้อมูลนักเรียน!A22=""," ",I29+J29)</f>
        <v xml:space="preserve"> </v>
      </c>
      <c r="L29" s="188" t="str">
        <f>IF(ข้อมูลนักเรียน!A22=""," ",(H29+K29)/2)</f>
        <v xml:space="preserve"> </v>
      </c>
      <c r="M29" s="150" t="str">
        <f>IF(ข้อมูลนักเรียน!A22=""," ",IF(L29&gt;=79.5,"4",IF(L29&gt;=74.5,"3.5",IF(L29&gt;=69.5,"3",IF(L29&gt;=64.5,"2.5",IF(L29&gt;=59.5,"2",IF(L29&gt;=54.5,"1.5",IF(L29&gt;=49.5,"1",IF(L29&gt;=0,"0"," ")))))))))</f>
        <v xml:space="preserve"> </v>
      </c>
      <c r="N29" s="173"/>
      <c r="O29" s="173"/>
      <c r="P29" s="173"/>
      <c r="Q29" s="173"/>
      <c r="R29" s="173"/>
      <c r="S29" s="147"/>
      <c r="T29" s="147"/>
      <c r="U29" s="147"/>
      <c r="V29" s="147"/>
      <c r="W29" s="147"/>
    </row>
    <row r="30" spans="1:23" s="96" customFormat="1" ht="18" customHeight="1" x14ac:dyDescent="0.25">
      <c r="A30" s="86">
        <f>ข้อมูลนักเรียน!A23</f>
        <v>0</v>
      </c>
      <c r="B30" s="87">
        <f>ข้อมูลนักเรียน!B23</f>
        <v>0</v>
      </c>
      <c r="C30" s="88">
        <f>ข้อมูลนักเรียน!C23</f>
        <v>0</v>
      </c>
      <c r="D30" s="89">
        <f>ข้อมูลนักเรียน!D23</f>
        <v>0</v>
      </c>
      <c r="E30" s="89">
        <f>ข้อมูลนักเรียน!E23</f>
        <v>0</v>
      </c>
      <c r="F30" s="92" t="str">
        <f>'คะแนนตัวชี้วัดเทอม1 หน้า2'!AA28</f>
        <v xml:space="preserve"> </v>
      </c>
      <c r="G30" s="91"/>
      <c r="H30" s="120" t="str">
        <f>IF(ข้อมูลนักเรียน!A23=""," ",F30+G30)</f>
        <v xml:space="preserve"> </v>
      </c>
      <c r="I30" s="92" t="str">
        <f>'คะแนนตัวชี้วัดเทอม2 หน้า2'!AA28</f>
        <v xml:space="preserve"> </v>
      </c>
      <c r="J30" s="91"/>
      <c r="K30" s="120" t="str">
        <f>IF(ข้อมูลนักเรียน!A23=""," ",I30+J30)</f>
        <v xml:space="preserve"> </v>
      </c>
      <c r="L30" s="188" t="str">
        <f>IF(ข้อมูลนักเรียน!A23=""," ",(H30+K30)/2)</f>
        <v xml:space="preserve"> </v>
      </c>
      <c r="M30" s="150" t="str">
        <f>IF(ข้อมูลนักเรียน!A23=""," ",IF(L30&gt;=79.5,"4",IF(L30&gt;=74.5,"3.5",IF(L30&gt;=69.5,"3",IF(L30&gt;=64.5,"2.5",IF(L30&gt;=59.5,"2",IF(L30&gt;=54.5,"1.5",IF(L30&gt;=49.5,"1",IF(L30&gt;=0,"0"," ")))))))))</f>
        <v xml:space="preserve"> </v>
      </c>
      <c r="N30" s="173"/>
      <c r="O30" s="173"/>
      <c r="P30" s="173"/>
      <c r="Q30" s="173"/>
      <c r="R30" s="173"/>
      <c r="S30" s="147"/>
      <c r="T30" s="147"/>
      <c r="U30" s="147"/>
      <c r="V30" s="147"/>
      <c r="W30" s="147"/>
    </row>
    <row r="31" spans="1:23" s="96" customFormat="1" ht="18" customHeight="1" x14ac:dyDescent="0.25">
      <c r="A31" s="86">
        <f>ข้อมูลนักเรียน!A24</f>
        <v>0</v>
      </c>
      <c r="B31" s="87">
        <f>ข้อมูลนักเรียน!B24</f>
        <v>0</v>
      </c>
      <c r="C31" s="88">
        <f>ข้อมูลนักเรียน!C24</f>
        <v>0</v>
      </c>
      <c r="D31" s="89">
        <f>ข้อมูลนักเรียน!D24</f>
        <v>0</v>
      </c>
      <c r="E31" s="89">
        <f>ข้อมูลนักเรียน!E24</f>
        <v>0</v>
      </c>
      <c r="F31" s="92" t="str">
        <f>'คะแนนตัวชี้วัดเทอม1 หน้า2'!AA29</f>
        <v xml:space="preserve"> </v>
      </c>
      <c r="G31" s="91"/>
      <c r="H31" s="120" t="str">
        <f>IF(ข้อมูลนักเรียน!A24=""," ",F31+G31)</f>
        <v xml:space="preserve"> </v>
      </c>
      <c r="I31" s="92" t="str">
        <f>'คะแนนตัวชี้วัดเทอม2 หน้า2'!AA29</f>
        <v xml:space="preserve"> </v>
      </c>
      <c r="J31" s="91"/>
      <c r="K31" s="120" t="str">
        <f>IF(ข้อมูลนักเรียน!A24=""," ",I31+J31)</f>
        <v xml:space="preserve"> </v>
      </c>
      <c r="L31" s="188" t="str">
        <f>IF(ข้อมูลนักเรียน!A24=""," ",(H31+K31)/2)</f>
        <v xml:space="preserve"> </v>
      </c>
      <c r="M31" s="150" t="str">
        <f>IF(ข้อมูลนักเรียน!A24=""," ",IF(L31&gt;=79.5,"4",IF(L31&gt;=74.5,"3.5",IF(L31&gt;=69.5,"3",IF(L31&gt;=64.5,"2.5",IF(L31&gt;=59.5,"2",IF(L31&gt;=54.5,"1.5",IF(L31&gt;=49.5,"1",IF(L31&gt;=0,"0"," ")))))))))</f>
        <v xml:space="preserve"> </v>
      </c>
      <c r="N31" s="173"/>
      <c r="O31" s="173"/>
      <c r="P31" s="173"/>
      <c r="Q31" s="173"/>
      <c r="R31" s="173"/>
      <c r="S31" s="147"/>
      <c r="T31" s="147"/>
      <c r="U31" s="147"/>
      <c r="V31" s="147"/>
      <c r="W31" s="147"/>
    </row>
    <row r="32" spans="1:23" s="96" customFormat="1" ht="18" customHeight="1" x14ac:dyDescent="0.25">
      <c r="A32" s="86">
        <f>ข้อมูลนักเรียน!A25</f>
        <v>0</v>
      </c>
      <c r="B32" s="87">
        <f>ข้อมูลนักเรียน!B25</f>
        <v>0</v>
      </c>
      <c r="C32" s="88">
        <f>ข้อมูลนักเรียน!C25</f>
        <v>0</v>
      </c>
      <c r="D32" s="89">
        <f>ข้อมูลนักเรียน!D25</f>
        <v>0</v>
      </c>
      <c r="E32" s="89">
        <f>ข้อมูลนักเรียน!E25</f>
        <v>0</v>
      </c>
      <c r="F32" s="92" t="str">
        <f>'คะแนนตัวชี้วัดเทอม1 หน้า2'!AA30</f>
        <v xml:space="preserve"> </v>
      </c>
      <c r="G32" s="91"/>
      <c r="H32" s="120" t="str">
        <f>IF(ข้อมูลนักเรียน!A25=""," ",F32+G32)</f>
        <v xml:space="preserve"> </v>
      </c>
      <c r="I32" s="92" t="str">
        <f>'คะแนนตัวชี้วัดเทอม2 หน้า2'!AA30</f>
        <v xml:space="preserve"> </v>
      </c>
      <c r="J32" s="91"/>
      <c r="K32" s="120" t="str">
        <f>IF(ข้อมูลนักเรียน!A25=""," ",I32+J32)</f>
        <v xml:space="preserve"> </v>
      </c>
      <c r="L32" s="188" t="str">
        <f>IF(ข้อมูลนักเรียน!A25=""," ",(H32+K32)/2)</f>
        <v xml:space="preserve"> </v>
      </c>
      <c r="M32" s="150" t="str">
        <f>IF(ข้อมูลนักเรียน!A25=""," ",IF(L32&gt;=79.5,"4",IF(L32&gt;=74.5,"3.5",IF(L32&gt;=69.5,"3",IF(L32&gt;=64.5,"2.5",IF(L32&gt;=59.5,"2",IF(L32&gt;=54.5,"1.5",IF(L32&gt;=49.5,"1",IF(L32&gt;=0,"0"," ")))))))))</f>
        <v xml:space="preserve"> </v>
      </c>
      <c r="N32" s="173"/>
      <c r="O32" s="173"/>
      <c r="P32" s="173"/>
      <c r="Q32" s="173"/>
      <c r="R32" s="173"/>
      <c r="S32" s="147"/>
      <c r="T32" s="147"/>
      <c r="U32" s="147"/>
      <c r="V32" s="147"/>
      <c r="W32" s="147"/>
    </row>
    <row r="33" spans="1:23" s="96" customFormat="1" ht="18" customHeight="1" x14ac:dyDescent="0.25">
      <c r="A33" s="86">
        <f>ข้อมูลนักเรียน!A26</f>
        <v>0</v>
      </c>
      <c r="B33" s="87">
        <f>ข้อมูลนักเรียน!B26</f>
        <v>0</v>
      </c>
      <c r="C33" s="88">
        <f>ข้อมูลนักเรียน!C26</f>
        <v>0</v>
      </c>
      <c r="D33" s="89">
        <f>ข้อมูลนักเรียน!D26</f>
        <v>0</v>
      </c>
      <c r="E33" s="89">
        <f>ข้อมูลนักเรียน!E26</f>
        <v>0</v>
      </c>
      <c r="F33" s="92" t="str">
        <f>'คะแนนตัวชี้วัดเทอม1 หน้า2'!AA31</f>
        <v xml:space="preserve"> </v>
      </c>
      <c r="G33" s="91"/>
      <c r="H33" s="120" t="str">
        <f>IF(ข้อมูลนักเรียน!A26=""," ",F33+G33)</f>
        <v xml:space="preserve"> </v>
      </c>
      <c r="I33" s="92" t="str">
        <f>'คะแนนตัวชี้วัดเทอม2 หน้า2'!AA31</f>
        <v xml:space="preserve"> </v>
      </c>
      <c r="J33" s="91"/>
      <c r="K33" s="120" t="str">
        <f>IF(ข้อมูลนักเรียน!A26=""," ",I33+J33)</f>
        <v xml:space="preserve"> </v>
      </c>
      <c r="L33" s="188" t="str">
        <f>IF(ข้อมูลนักเรียน!A26=""," ",(H33+K33)/2)</f>
        <v xml:space="preserve"> </v>
      </c>
      <c r="M33" s="150" t="str">
        <f>IF(ข้อมูลนักเรียน!A26=""," ",IF(L33&gt;=79.5,"4",IF(L33&gt;=74.5,"3.5",IF(L33&gt;=69.5,"3",IF(L33&gt;=64.5,"2.5",IF(L33&gt;=59.5,"2",IF(L33&gt;=54.5,"1.5",IF(L33&gt;=49.5,"1",IF(L33&gt;=0,"0"," ")))))))))</f>
        <v xml:space="preserve"> </v>
      </c>
      <c r="N33" s="173"/>
      <c r="O33" s="173"/>
      <c r="P33" s="173"/>
      <c r="Q33" s="173"/>
      <c r="R33" s="173"/>
      <c r="S33" s="147"/>
      <c r="T33" s="147"/>
      <c r="U33" s="147"/>
      <c r="V33" s="147"/>
      <c r="W33" s="147"/>
    </row>
    <row r="34" spans="1:23" s="96" customFormat="1" ht="18" customHeight="1" x14ac:dyDescent="0.25">
      <c r="A34" s="86">
        <f>ข้อมูลนักเรียน!A27</f>
        <v>0</v>
      </c>
      <c r="B34" s="87">
        <f>ข้อมูลนักเรียน!B27</f>
        <v>0</v>
      </c>
      <c r="C34" s="88">
        <f>ข้อมูลนักเรียน!C27</f>
        <v>0</v>
      </c>
      <c r="D34" s="89">
        <f>ข้อมูลนักเรียน!D27</f>
        <v>0</v>
      </c>
      <c r="E34" s="89">
        <f>ข้อมูลนักเรียน!E27</f>
        <v>0</v>
      </c>
      <c r="F34" s="92" t="str">
        <f>'คะแนนตัวชี้วัดเทอม1 หน้า2'!AA32</f>
        <v xml:space="preserve"> </v>
      </c>
      <c r="G34" s="91"/>
      <c r="H34" s="120" t="str">
        <f>IF(ข้อมูลนักเรียน!A27=""," ",F34+G34)</f>
        <v xml:space="preserve"> </v>
      </c>
      <c r="I34" s="92" t="str">
        <f>'คะแนนตัวชี้วัดเทอม2 หน้า2'!AA32</f>
        <v xml:space="preserve"> </v>
      </c>
      <c r="J34" s="91"/>
      <c r="K34" s="120" t="str">
        <f>IF(ข้อมูลนักเรียน!A27=""," ",I34+J34)</f>
        <v xml:space="preserve"> </v>
      </c>
      <c r="L34" s="188" t="str">
        <f>IF(ข้อมูลนักเรียน!A27=""," ",(H34+K34)/2)</f>
        <v xml:space="preserve"> </v>
      </c>
      <c r="M34" s="150" t="str">
        <f>IF(ข้อมูลนักเรียน!A27=""," ",IF(L34&gt;=79.5,"4",IF(L34&gt;=74.5,"3.5",IF(L34&gt;=69.5,"3",IF(L34&gt;=64.5,"2.5",IF(L34&gt;=59.5,"2",IF(L34&gt;=54.5,"1.5",IF(L34&gt;=49.5,"1",IF(L34&gt;=0,"0"," ")))))))))</f>
        <v xml:space="preserve"> </v>
      </c>
      <c r="N34" s="173"/>
      <c r="O34" s="173"/>
      <c r="P34" s="173"/>
      <c r="Q34" s="173"/>
      <c r="R34" s="173"/>
      <c r="S34" s="147"/>
      <c r="T34" s="147"/>
      <c r="U34" s="147"/>
      <c r="V34" s="147"/>
      <c r="W34" s="147"/>
    </row>
    <row r="35" spans="1:23" s="96" customFormat="1" ht="18" customHeight="1" x14ac:dyDescent="0.25">
      <c r="A35" s="86">
        <f>ข้อมูลนักเรียน!A28</f>
        <v>0</v>
      </c>
      <c r="B35" s="87">
        <f>ข้อมูลนักเรียน!B28</f>
        <v>0</v>
      </c>
      <c r="C35" s="88">
        <f>ข้อมูลนักเรียน!C28</f>
        <v>0</v>
      </c>
      <c r="D35" s="89">
        <f>ข้อมูลนักเรียน!D28</f>
        <v>0</v>
      </c>
      <c r="E35" s="89">
        <f>ข้อมูลนักเรียน!E28</f>
        <v>0</v>
      </c>
      <c r="F35" s="92" t="str">
        <f>'คะแนนตัวชี้วัดเทอม1 หน้า2'!AA33</f>
        <v xml:space="preserve"> </v>
      </c>
      <c r="G35" s="91"/>
      <c r="H35" s="120" t="str">
        <f>IF(ข้อมูลนักเรียน!A28=""," ",F35+G35)</f>
        <v xml:space="preserve"> </v>
      </c>
      <c r="I35" s="92" t="str">
        <f>'คะแนนตัวชี้วัดเทอม2 หน้า2'!AA33</f>
        <v xml:space="preserve"> </v>
      </c>
      <c r="J35" s="91"/>
      <c r="K35" s="120" t="str">
        <f>IF(ข้อมูลนักเรียน!A28=""," ",I35+J35)</f>
        <v xml:space="preserve"> </v>
      </c>
      <c r="L35" s="188" t="str">
        <f>IF(ข้อมูลนักเรียน!A28=""," ",(H35+K35)/2)</f>
        <v xml:space="preserve"> </v>
      </c>
      <c r="M35" s="150" t="str">
        <f>IF(ข้อมูลนักเรียน!A28=""," ",IF(L35&gt;=79.5,"4",IF(L35&gt;=74.5,"3.5",IF(L35&gt;=69.5,"3",IF(L35&gt;=64.5,"2.5",IF(L35&gt;=59.5,"2",IF(L35&gt;=54.5,"1.5",IF(L35&gt;=49.5,"1",IF(L35&gt;=0,"0"," ")))))))))</f>
        <v xml:space="preserve"> </v>
      </c>
      <c r="N35" s="173"/>
      <c r="O35" s="173"/>
      <c r="P35" s="173"/>
      <c r="Q35" s="173"/>
      <c r="R35" s="173"/>
      <c r="S35" s="147"/>
      <c r="T35" s="147"/>
      <c r="U35" s="147"/>
      <c r="V35" s="147"/>
      <c r="W35" s="147"/>
    </row>
    <row r="36" spans="1:23" s="96" customFormat="1" ht="18" customHeight="1" x14ac:dyDescent="0.25">
      <c r="A36" s="86">
        <f>ข้อมูลนักเรียน!A29</f>
        <v>0</v>
      </c>
      <c r="B36" s="87">
        <f>ข้อมูลนักเรียน!B29</f>
        <v>0</v>
      </c>
      <c r="C36" s="88">
        <f>ข้อมูลนักเรียน!C29</f>
        <v>0</v>
      </c>
      <c r="D36" s="89">
        <f>ข้อมูลนักเรียน!D29</f>
        <v>0</v>
      </c>
      <c r="E36" s="89">
        <f>ข้อมูลนักเรียน!E29</f>
        <v>0</v>
      </c>
      <c r="F36" s="92" t="str">
        <f>'คะแนนตัวชี้วัดเทอม1 หน้า2'!AA34</f>
        <v xml:space="preserve"> </v>
      </c>
      <c r="G36" s="91"/>
      <c r="H36" s="120" t="str">
        <f>IF(ข้อมูลนักเรียน!A29=""," ",F36+G36)</f>
        <v xml:space="preserve"> </v>
      </c>
      <c r="I36" s="92" t="str">
        <f>'คะแนนตัวชี้วัดเทอม2 หน้า2'!AA34</f>
        <v xml:space="preserve"> </v>
      </c>
      <c r="J36" s="91"/>
      <c r="K36" s="120" t="str">
        <f>IF(ข้อมูลนักเรียน!A29=""," ",I36+J36)</f>
        <v xml:space="preserve"> </v>
      </c>
      <c r="L36" s="188" t="str">
        <f>IF(ข้อมูลนักเรียน!A29=""," ",(H36+K36)/2)</f>
        <v xml:space="preserve"> </v>
      </c>
      <c r="M36" s="150" t="str">
        <f>IF(ข้อมูลนักเรียน!A29=""," ",IF(L36&gt;=79.5,"4",IF(L36&gt;=74.5,"3.5",IF(L36&gt;=69.5,"3",IF(L36&gt;=64.5,"2.5",IF(L36&gt;=59.5,"2",IF(L36&gt;=54.5,"1.5",IF(L36&gt;=49.5,"1",IF(L36&gt;=0,"0"," ")))))))))</f>
        <v xml:space="preserve"> </v>
      </c>
      <c r="N36" s="173"/>
      <c r="O36" s="173"/>
      <c r="P36" s="173"/>
      <c r="Q36" s="173"/>
      <c r="R36" s="173"/>
      <c r="S36" s="147"/>
      <c r="T36" s="147"/>
      <c r="U36" s="147"/>
      <c r="V36" s="147"/>
      <c r="W36" s="147"/>
    </row>
    <row r="37" spans="1:23" s="96" customFormat="1" ht="18" customHeight="1" x14ac:dyDescent="0.25">
      <c r="A37" s="86">
        <f>ข้อมูลนักเรียน!A30</f>
        <v>0</v>
      </c>
      <c r="B37" s="87">
        <f>ข้อมูลนักเรียน!B30</f>
        <v>0</v>
      </c>
      <c r="C37" s="88">
        <f>ข้อมูลนักเรียน!C30</f>
        <v>0</v>
      </c>
      <c r="D37" s="89">
        <f>ข้อมูลนักเรียน!D30</f>
        <v>0</v>
      </c>
      <c r="E37" s="89">
        <f>ข้อมูลนักเรียน!E30</f>
        <v>0</v>
      </c>
      <c r="F37" s="92" t="str">
        <f>'คะแนนตัวชี้วัดเทอม1 หน้า2'!AA35</f>
        <v xml:space="preserve"> </v>
      </c>
      <c r="G37" s="91"/>
      <c r="H37" s="120" t="str">
        <f>IF(ข้อมูลนักเรียน!A30=""," ",F37+G37)</f>
        <v xml:space="preserve"> </v>
      </c>
      <c r="I37" s="92" t="str">
        <f>'คะแนนตัวชี้วัดเทอม2 หน้า2'!AA35</f>
        <v xml:space="preserve"> </v>
      </c>
      <c r="J37" s="91"/>
      <c r="K37" s="120" t="str">
        <f>IF(ข้อมูลนักเรียน!A30=""," ",I37+J37)</f>
        <v xml:space="preserve"> </v>
      </c>
      <c r="L37" s="188" t="str">
        <f>IF(ข้อมูลนักเรียน!A30=""," ",(H37+K37)/2)</f>
        <v xml:space="preserve"> </v>
      </c>
      <c r="M37" s="150" t="str">
        <f>IF(ข้อมูลนักเรียน!A30=""," ",IF(L37&gt;=79.5,"4",IF(L37&gt;=74.5,"3.5",IF(L37&gt;=69.5,"3",IF(L37&gt;=64.5,"2.5",IF(L37&gt;=59.5,"2",IF(L37&gt;=54.5,"1.5",IF(L37&gt;=49.5,"1",IF(L37&gt;=0,"0"," ")))))))))</f>
        <v xml:space="preserve"> </v>
      </c>
      <c r="N37" s="173"/>
      <c r="O37" s="173"/>
      <c r="P37" s="173"/>
      <c r="Q37" s="173"/>
      <c r="R37" s="173"/>
      <c r="S37" s="147"/>
      <c r="T37" s="147"/>
      <c r="U37" s="147"/>
      <c r="V37" s="147"/>
      <c r="W37" s="147"/>
    </row>
    <row r="38" spans="1:23" s="96" customFormat="1" ht="18" customHeight="1" x14ac:dyDescent="0.25">
      <c r="A38" s="86">
        <f>ข้อมูลนักเรียน!A31</f>
        <v>0</v>
      </c>
      <c r="B38" s="87">
        <f>ข้อมูลนักเรียน!B31</f>
        <v>0</v>
      </c>
      <c r="C38" s="88">
        <f>ข้อมูลนักเรียน!C31</f>
        <v>0</v>
      </c>
      <c r="D38" s="89">
        <f>ข้อมูลนักเรียน!D31</f>
        <v>0</v>
      </c>
      <c r="E38" s="89">
        <f>ข้อมูลนักเรียน!E31</f>
        <v>0</v>
      </c>
      <c r="F38" s="92" t="str">
        <f>'คะแนนตัวชี้วัดเทอม1 หน้า2'!AA36</f>
        <v xml:space="preserve"> </v>
      </c>
      <c r="G38" s="91"/>
      <c r="H38" s="120" t="str">
        <f>IF(ข้อมูลนักเรียน!A31=""," ",F38+G38)</f>
        <v xml:space="preserve"> </v>
      </c>
      <c r="I38" s="92" t="str">
        <f>'คะแนนตัวชี้วัดเทอม2 หน้า2'!AA36</f>
        <v xml:space="preserve"> </v>
      </c>
      <c r="J38" s="91"/>
      <c r="K38" s="120" t="str">
        <f>IF(ข้อมูลนักเรียน!A31=""," ",I38+J38)</f>
        <v xml:space="preserve"> </v>
      </c>
      <c r="L38" s="188" t="str">
        <f>IF(ข้อมูลนักเรียน!A31=""," ",(H38+K38)/2)</f>
        <v xml:space="preserve"> </v>
      </c>
      <c r="M38" s="150" t="str">
        <f>IF(ข้อมูลนักเรียน!A31=""," ",IF(L38&gt;=79.5,"4",IF(L38&gt;=74.5,"3.5",IF(L38&gt;=69.5,"3",IF(L38&gt;=64.5,"2.5",IF(L38&gt;=59.5,"2",IF(L38&gt;=54.5,"1.5",IF(L38&gt;=49.5,"1",IF(L38&gt;=0,"0"," ")))))))))</f>
        <v xml:space="preserve"> </v>
      </c>
      <c r="N38" s="173"/>
      <c r="O38" s="173"/>
      <c r="P38" s="173"/>
      <c r="Q38" s="173"/>
      <c r="R38" s="173"/>
      <c r="S38" s="147"/>
      <c r="T38" s="147"/>
      <c r="U38" s="147"/>
      <c r="V38" s="147"/>
      <c r="W38" s="147"/>
    </row>
    <row r="39" spans="1:23" s="96" customFormat="1" ht="18" customHeight="1" x14ac:dyDescent="0.25">
      <c r="A39" s="86">
        <f>ข้อมูลนักเรียน!A32</f>
        <v>0</v>
      </c>
      <c r="B39" s="87">
        <f>ข้อมูลนักเรียน!B32</f>
        <v>0</v>
      </c>
      <c r="C39" s="88">
        <f>ข้อมูลนักเรียน!C32</f>
        <v>0</v>
      </c>
      <c r="D39" s="89">
        <f>ข้อมูลนักเรียน!D32</f>
        <v>0</v>
      </c>
      <c r="E39" s="89">
        <f>ข้อมูลนักเรียน!E32</f>
        <v>0</v>
      </c>
      <c r="F39" s="92" t="str">
        <f>'คะแนนตัวชี้วัดเทอม1 หน้า2'!AA37</f>
        <v xml:space="preserve"> </v>
      </c>
      <c r="G39" s="91"/>
      <c r="H39" s="120" t="str">
        <f>IF(ข้อมูลนักเรียน!A32=""," ",F39+G39)</f>
        <v xml:space="preserve"> </v>
      </c>
      <c r="I39" s="92" t="str">
        <f>'คะแนนตัวชี้วัดเทอม2 หน้า2'!AA37</f>
        <v xml:space="preserve"> </v>
      </c>
      <c r="J39" s="91"/>
      <c r="K39" s="120" t="str">
        <f>IF(ข้อมูลนักเรียน!A32=""," ",I39+J39)</f>
        <v xml:space="preserve"> </v>
      </c>
      <c r="L39" s="188" t="str">
        <f>IF(ข้อมูลนักเรียน!A32=""," ",(H39+K39)/2)</f>
        <v xml:space="preserve"> </v>
      </c>
      <c r="M39" s="150" t="str">
        <f>IF(ข้อมูลนักเรียน!A32=""," ",IF(L39&gt;=79.5,"4",IF(L39&gt;=74.5,"3.5",IF(L39&gt;=69.5,"3",IF(L39&gt;=64.5,"2.5",IF(L39&gt;=59.5,"2",IF(L39&gt;=54.5,"1.5",IF(L39&gt;=49.5,"1",IF(L39&gt;=0,"0"," ")))))))))</f>
        <v xml:space="preserve"> </v>
      </c>
      <c r="N39" s="173"/>
      <c r="O39" s="173"/>
      <c r="P39" s="173"/>
      <c r="Q39" s="173"/>
      <c r="R39" s="173"/>
      <c r="S39" s="147"/>
      <c r="T39" s="147"/>
      <c r="U39" s="147"/>
      <c r="V39" s="147"/>
      <c r="W39" s="147"/>
    </row>
    <row r="40" spans="1:23" s="96" customFormat="1" ht="18" customHeight="1" x14ac:dyDescent="0.25">
      <c r="A40" s="86">
        <f>ข้อมูลนักเรียน!A33</f>
        <v>0</v>
      </c>
      <c r="B40" s="87">
        <f>ข้อมูลนักเรียน!B33</f>
        <v>0</v>
      </c>
      <c r="C40" s="88">
        <f>ข้อมูลนักเรียน!C33</f>
        <v>0</v>
      </c>
      <c r="D40" s="89">
        <f>ข้อมูลนักเรียน!D33</f>
        <v>0</v>
      </c>
      <c r="E40" s="89">
        <f>ข้อมูลนักเรียน!E33</f>
        <v>0</v>
      </c>
      <c r="F40" s="92" t="str">
        <f>'คะแนนตัวชี้วัดเทอม1 หน้า2'!AA38</f>
        <v xml:space="preserve"> </v>
      </c>
      <c r="G40" s="91"/>
      <c r="H40" s="120" t="str">
        <f>IF(ข้อมูลนักเรียน!A33=""," ",F40+G40)</f>
        <v xml:space="preserve"> </v>
      </c>
      <c r="I40" s="92" t="str">
        <f>'คะแนนตัวชี้วัดเทอม2 หน้า2'!AA38</f>
        <v xml:space="preserve"> </v>
      </c>
      <c r="J40" s="91"/>
      <c r="K40" s="120" t="str">
        <f>IF(ข้อมูลนักเรียน!A33=""," ",I40+J40)</f>
        <v xml:space="preserve"> </v>
      </c>
      <c r="L40" s="188" t="str">
        <f>IF(ข้อมูลนักเรียน!A33=""," ",(H40+K40)/2)</f>
        <v xml:space="preserve"> </v>
      </c>
      <c r="M40" s="150" t="str">
        <f>IF(ข้อมูลนักเรียน!A33=""," ",IF(L40&gt;=79.5,"4",IF(L40&gt;=74.5,"3.5",IF(L40&gt;=69.5,"3",IF(L40&gt;=64.5,"2.5",IF(L40&gt;=59.5,"2",IF(L40&gt;=54.5,"1.5",IF(L40&gt;=49.5,"1",IF(L40&gt;=0,"0"," ")))))))))</f>
        <v xml:space="preserve"> </v>
      </c>
      <c r="N40" s="173"/>
      <c r="O40" s="173"/>
      <c r="P40" s="173"/>
      <c r="Q40" s="173"/>
      <c r="R40" s="173"/>
      <c r="S40" s="147"/>
      <c r="T40" s="147"/>
      <c r="U40" s="147"/>
      <c r="V40" s="147"/>
      <c r="W40" s="147"/>
    </row>
    <row r="41" spans="1:23" s="96" customFormat="1" ht="18" customHeight="1" x14ac:dyDescent="0.25">
      <c r="A41" s="86">
        <f>ข้อมูลนักเรียน!A34</f>
        <v>0</v>
      </c>
      <c r="B41" s="87">
        <f>ข้อมูลนักเรียน!B34</f>
        <v>0</v>
      </c>
      <c r="C41" s="88">
        <f>ข้อมูลนักเรียน!C34</f>
        <v>0</v>
      </c>
      <c r="D41" s="89">
        <f>ข้อมูลนักเรียน!D34</f>
        <v>0</v>
      </c>
      <c r="E41" s="89">
        <f>ข้อมูลนักเรียน!E34</f>
        <v>0</v>
      </c>
      <c r="F41" s="92" t="str">
        <f>'คะแนนตัวชี้วัดเทอม1 หน้า2'!AA39</f>
        <v xml:space="preserve"> </v>
      </c>
      <c r="G41" s="91"/>
      <c r="H41" s="120" t="str">
        <f>IF(ข้อมูลนักเรียน!A34=""," ",F41+G41)</f>
        <v xml:space="preserve"> </v>
      </c>
      <c r="I41" s="92" t="str">
        <f>'คะแนนตัวชี้วัดเทอม2 หน้า2'!AA39</f>
        <v xml:space="preserve"> </v>
      </c>
      <c r="J41" s="91"/>
      <c r="K41" s="120" t="str">
        <f>IF(ข้อมูลนักเรียน!A34=""," ",I41+J41)</f>
        <v xml:space="preserve"> </v>
      </c>
      <c r="L41" s="188" t="str">
        <f>IF(ข้อมูลนักเรียน!A34=""," ",(H41+K41)/2)</f>
        <v xml:space="preserve"> </v>
      </c>
      <c r="M41" s="150" t="str">
        <f>IF(ข้อมูลนักเรียน!A34=""," ",IF(L41&gt;=79.5,"4",IF(L41&gt;=74.5,"3.5",IF(L41&gt;=69.5,"3",IF(L41&gt;=64.5,"2.5",IF(L41&gt;=59.5,"2",IF(L41&gt;=54.5,"1.5",IF(L41&gt;=49.5,"1",IF(L41&gt;=0,"0"," ")))))))))</f>
        <v xml:space="preserve"> </v>
      </c>
      <c r="N41" s="173"/>
      <c r="O41" s="173"/>
      <c r="P41" s="173"/>
      <c r="Q41" s="173"/>
      <c r="R41" s="173"/>
      <c r="S41" s="147"/>
      <c r="T41" s="147"/>
      <c r="U41" s="147"/>
      <c r="V41" s="147"/>
      <c r="W41" s="147"/>
    </row>
    <row r="42" spans="1:23" s="96" customFormat="1" x14ac:dyDescent="0.25">
      <c r="A42" s="93"/>
      <c r="B42" s="93"/>
      <c r="F42" s="93"/>
      <c r="G42" s="93"/>
      <c r="H42" s="93"/>
      <c r="I42" s="93"/>
      <c r="J42" s="93"/>
      <c r="K42" s="93"/>
      <c r="L42" s="93"/>
      <c r="M42" s="93"/>
      <c r="N42" s="173"/>
      <c r="O42" s="173"/>
      <c r="P42" s="173"/>
      <c r="Q42" s="173"/>
      <c r="R42" s="173"/>
      <c r="S42" s="147"/>
      <c r="T42" s="147"/>
      <c r="U42" s="147"/>
      <c r="V42" s="147"/>
      <c r="W42" s="147"/>
    </row>
    <row r="43" spans="1:23" s="96" customFormat="1" x14ac:dyDescent="0.25">
      <c r="A43" s="93"/>
      <c r="B43" s="93"/>
      <c r="F43" s="93"/>
      <c r="G43" s="93"/>
      <c r="H43" s="93"/>
      <c r="I43" s="93"/>
      <c r="J43" s="93"/>
      <c r="K43" s="93"/>
      <c r="L43" s="93"/>
      <c r="M43" s="93"/>
      <c r="N43" s="173"/>
      <c r="O43" s="173"/>
      <c r="P43" s="173"/>
      <c r="Q43" s="173"/>
      <c r="R43" s="173"/>
      <c r="S43" s="147"/>
      <c r="T43" s="147"/>
      <c r="U43" s="147"/>
      <c r="V43" s="147"/>
      <c r="W43" s="147"/>
    </row>
    <row r="44" spans="1:23" s="96" customFormat="1" x14ac:dyDescent="0.25">
      <c r="A44" s="93"/>
      <c r="B44" s="93"/>
      <c r="F44" s="93"/>
      <c r="G44" s="93"/>
      <c r="H44" s="93"/>
      <c r="I44" s="93"/>
      <c r="J44" s="93"/>
      <c r="K44" s="93"/>
      <c r="L44" s="93"/>
      <c r="M44" s="93"/>
      <c r="N44" s="173"/>
      <c r="O44" s="173"/>
      <c r="P44" s="173"/>
      <c r="Q44" s="173"/>
      <c r="R44" s="173"/>
      <c r="S44" s="147"/>
      <c r="T44" s="147"/>
      <c r="U44" s="147"/>
      <c r="V44" s="147"/>
      <c r="W44" s="147"/>
    </row>
    <row r="45" spans="1:23" s="96" customFormat="1" x14ac:dyDescent="0.25">
      <c r="A45" s="93"/>
      <c r="B45" s="93"/>
      <c r="F45" s="93"/>
      <c r="G45" s="93"/>
      <c r="H45" s="93"/>
      <c r="I45" s="93"/>
      <c r="J45" s="93"/>
      <c r="K45" s="93"/>
      <c r="L45" s="93"/>
      <c r="M45" s="93"/>
      <c r="N45" s="173"/>
      <c r="O45" s="173"/>
      <c r="P45" s="173"/>
      <c r="Q45" s="173"/>
      <c r="R45" s="173"/>
      <c r="S45" s="147"/>
      <c r="T45" s="147"/>
      <c r="U45" s="147"/>
      <c r="V45" s="147"/>
      <c r="W45" s="147"/>
    </row>
    <row r="46" spans="1:23" s="96" customFormat="1" x14ac:dyDescent="0.25">
      <c r="A46" s="93"/>
      <c r="B46" s="93"/>
      <c r="F46" s="93"/>
      <c r="G46" s="93"/>
      <c r="H46" s="93"/>
      <c r="I46" s="93"/>
      <c r="J46" s="93"/>
      <c r="K46" s="93"/>
      <c r="L46" s="93"/>
      <c r="M46" s="93"/>
      <c r="N46" s="173"/>
      <c r="O46" s="173"/>
      <c r="P46" s="173"/>
      <c r="Q46" s="173"/>
      <c r="R46" s="173"/>
      <c r="S46" s="147"/>
      <c r="T46" s="147"/>
      <c r="U46" s="147"/>
      <c r="V46" s="147"/>
      <c r="W46" s="147"/>
    </row>
    <row r="47" spans="1:23" s="96" customFormat="1" x14ac:dyDescent="0.25">
      <c r="A47" s="93"/>
      <c r="B47" s="93"/>
      <c r="F47" s="93"/>
      <c r="G47" s="93"/>
      <c r="H47" s="93"/>
      <c r="I47" s="93"/>
      <c r="J47" s="93"/>
      <c r="K47" s="93"/>
      <c r="L47" s="93"/>
      <c r="M47" s="93"/>
      <c r="N47" s="173"/>
      <c r="O47" s="173"/>
      <c r="P47" s="173"/>
      <c r="Q47" s="173"/>
      <c r="R47" s="173"/>
      <c r="S47" s="147"/>
      <c r="T47" s="147"/>
      <c r="U47" s="147"/>
      <c r="V47" s="147"/>
      <c r="W47" s="147"/>
    </row>
    <row r="48" spans="1:23" s="96" customFormat="1" x14ac:dyDescent="0.25">
      <c r="A48" s="93"/>
      <c r="B48" s="93"/>
      <c r="F48" s="93"/>
      <c r="G48" s="93"/>
      <c r="H48" s="93"/>
      <c r="I48" s="93"/>
      <c r="J48" s="93"/>
      <c r="K48" s="93"/>
      <c r="L48" s="93"/>
      <c r="M48" s="93"/>
      <c r="N48" s="173"/>
      <c r="O48" s="173"/>
      <c r="P48" s="173"/>
      <c r="Q48" s="173"/>
      <c r="R48" s="173"/>
      <c r="S48" s="147"/>
      <c r="T48" s="147"/>
      <c r="U48" s="147"/>
      <c r="V48" s="147"/>
      <c r="W48" s="147"/>
    </row>
    <row r="49" spans="1:23" s="96" customFormat="1" x14ac:dyDescent="0.25">
      <c r="A49" s="93"/>
      <c r="B49" s="93"/>
      <c r="F49" s="93"/>
      <c r="G49" s="93"/>
      <c r="H49" s="93"/>
      <c r="I49" s="93"/>
      <c r="J49" s="93"/>
      <c r="K49" s="93"/>
      <c r="L49" s="93"/>
      <c r="M49" s="93"/>
      <c r="N49" s="173"/>
      <c r="O49" s="173"/>
      <c r="P49" s="173"/>
      <c r="Q49" s="173"/>
      <c r="R49" s="173"/>
      <c r="S49" s="147"/>
      <c r="T49" s="147"/>
      <c r="U49" s="147"/>
      <c r="V49" s="147"/>
      <c r="W49" s="147"/>
    </row>
    <row r="50" spans="1:23" s="96" customFormat="1" x14ac:dyDescent="0.25">
      <c r="A50" s="93"/>
      <c r="B50" s="93"/>
      <c r="F50" s="93"/>
      <c r="G50" s="93"/>
      <c r="H50" s="93"/>
      <c r="I50" s="93"/>
      <c r="J50" s="93"/>
      <c r="K50" s="93"/>
      <c r="L50" s="93"/>
      <c r="M50" s="93"/>
      <c r="N50" s="173"/>
      <c r="O50" s="173"/>
      <c r="P50" s="173"/>
      <c r="Q50" s="173"/>
      <c r="R50" s="173"/>
      <c r="S50" s="147"/>
      <c r="T50" s="147"/>
      <c r="U50" s="147"/>
      <c r="V50" s="147"/>
      <c r="W50" s="147"/>
    </row>
    <row r="51" spans="1:23" s="96" customFormat="1" x14ac:dyDescent="0.25">
      <c r="A51" s="93"/>
      <c r="B51" s="93"/>
      <c r="F51" s="93"/>
      <c r="G51" s="93"/>
      <c r="H51" s="93"/>
      <c r="I51" s="93"/>
      <c r="J51" s="93"/>
      <c r="K51" s="93"/>
      <c r="L51" s="93"/>
      <c r="M51" s="93"/>
      <c r="N51" s="173"/>
      <c r="O51" s="173"/>
      <c r="P51" s="173"/>
      <c r="Q51" s="173"/>
      <c r="R51" s="173"/>
      <c r="S51" s="147"/>
      <c r="T51" s="147"/>
      <c r="U51" s="147"/>
      <c r="V51" s="147"/>
      <c r="W51" s="147"/>
    </row>
    <row r="52" spans="1:23" s="96" customFormat="1" x14ac:dyDescent="0.25">
      <c r="A52" s="93"/>
      <c r="B52" s="93"/>
      <c r="F52" s="93"/>
      <c r="G52" s="93"/>
      <c r="H52" s="93"/>
      <c r="I52" s="93"/>
      <c r="J52" s="93"/>
      <c r="K52" s="93"/>
      <c r="L52" s="93"/>
      <c r="M52" s="93"/>
      <c r="N52" s="173"/>
      <c r="O52" s="173"/>
      <c r="P52" s="173"/>
      <c r="Q52" s="173"/>
      <c r="R52" s="173"/>
      <c r="S52" s="147"/>
      <c r="T52" s="147"/>
      <c r="U52" s="147"/>
      <c r="V52" s="147"/>
      <c r="W52" s="147"/>
    </row>
    <row r="53" spans="1:23" s="96" customFormat="1" x14ac:dyDescent="0.25">
      <c r="A53" s="93"/>
      <c r="B53" s="93"/>
      <c r="F53" s="93"/>
      <c r="G53" s="93"/>
      <c r="H53" s="93"/>
      <c r="I53" s="93"/>
      <c r="J53" s="93"/>
      <c r="K53" s="93"/>
      <c r="L53" s="93"/>
      <c r="M53" s="93"/>
      <c r="N53" s="173"/>
      <c r="O53" s="173"/>
      <c r="P53" s="173"/>
      <c r="Q53" s="173"/>
      <c r="R53" s="173"/>
      <c r="S53" s="147"/>
      <c r="T53" s="147"/>
      <c r="U53" s="147"/>
      <c r="V53" s="147"/>
      <c r="W53" s="147"/>
    </row>
    <row r="54" spans="1:23" s="96" customFormat="1" x14ac:dyDescent="0.25">
      <c r="A54" s="93"/>
      <c r="B54" s="93"/>
      <c r="F54" s="93"/>
      <c r="G54" s="93"/>
      <c r="H54" s="93"/>
      <c r="I54" s="93"/>
      <c r="J54" s="93"/>
      <c r="K54" s="93"/>
      <c r="L54" s="93"/>
      <c r="M54" s="93"/>
      <c r="N54" s="173"/>
      <c r="O54" s="173"/>
      <c r="P54" s="173"/>
      <c r="Q54" s="173"/>
      <c r="R54" s="173"/>
      <c r="S54" s="147"/>
      <c r="T54" s="147"/>
      <c r="U54" s="147"/>
      <c r="V54" s="147"/>
      <c r="W54" s="147"/>
    </row>
  </sheetData>
  <sheetProtection algorithmName="SHA-512" hashValue="b+TVpz/BLka0YpSMPIdk7bctNr1W4/Nvjp/3qZghbOr7axPllksfYXb5LZgAWYPyAJLPIiULjVO7/ahZxYWJUw==" saltValue="GiXglTagMQqHawDC/ybqrw==" spinCount="100000" sheet="1" objects="1" scenarios="1"/>
  <protectedRanges>
    <protectedRange sqref="F9:G41 I9:J41" name="ช่วง1"/>
  </protectedRanges>
  <mergeCells count="18">
    <mergeCell ref="L2:M2"/>
    <mergeCell ref="F4:H4"/>
    <mergeCell ref="B2:E2"/>
    <mergeCell ref="G2:H2"/>
    <mergeCell ref="M5:M8"/>
    <mergeCell ref="I4:K4"/>
    <mergeCell ref="L4:M4"/>
    <mergeCell ref="I5:I7"/>
    <mergeCell ref="J5:J7"/>
    <mergeCell ref="K5:K7"/>
    <mergeCell ref="L5:L7"/>
    <mergeCell ref="F5:F7"/>
    <mergeCell ref="G5:G7"/>
    <mergeCell ref="H5:H7"/>
    <mergeCell ref="A3:A8"/>
    <mergeCell ref="B3:B8"/>
    <mergeCell ref="C3:E8"/>
    <mergeCell ref="F3:M3"/>
  </mergeCells>
  <phoneticPr fontId="5" type="noConversion"/>
  <pageMargins left="0.7" right="0.18" top="0.44" bottom="0.38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E664AC-F8B7-4DEE-92B9-E207B1B24C0D}">
  <sheetPr codeName="Sheet13">
    <tabColor rgb="FF0070C0"/>
  </sheetPr>
  <dimension ref="A1:N54"/>
  <sheetViews>
    <sheetView zoomScaleNormal="100" workbookViewId="0">
      <selection activeCell="F8" sqref="F8:H20"/>
    </sheetView>
  </sheetViews>
  <sheetFormatPr defaultRowHeight="24.6" x14ac:dyDescent="0.7"/>
  <cols>
    <col min="1" max="1" width="3.796875" style="99" customWidth="1"/>
    <col min="2" max="2" width="5.5" style="99" customWidth="1"/>
    <col min="3" max="3" width="5.296875" style="94" customWidth="1"/>
    <col min="4" max="4" width="9.19921875" style="94" customWidth="1"/>
    <col min="5" max="5" width="12" style="94" customWidth="1"/>
    <col min="6" max="8" width="8.69921875" style="93" customWidth="1"/>
    <col min="9" max="9" width="8.796875" style="93" customWidth="1"/>
    <col min="10" max="10" width="13.296875" style="93" customWidth="1"/>
    <col min="11" max="11" width="5.69921875" style="94" customWidth="1"/>
    <col min="12" max="12" width="5.69921875" style="104" customWidth="1"/>
    <col min="13" max="13" width="5.8984375" style="104" customWidth="1"/>
    <col min="14" max="14" width="5.09765625" style="104" customWidth="1"/>
    <col min="15" max="15" width="5.5" style="94" customWidth="1"/>
    <col min="16" max="16" width="5.69921875" style="94" customWidth="1"/>
    <col min="17" max="17" width="6.296875" style="94" customWidth="1"/>
    <col min="18" max="18" width="6.59765625" style="94" customWidth="1"/>
    <col min="19" max="19" width="6.5" style="94" customWidth="1"/>
    <col min="20" max="16384" width="8.796875" style="94"/>
  </cols>
  <sheetData>
    <row r="1" spans="1:14" x14ac:dyDescent="0.7">
      <c r="A1" s="83" t="s">
        <v>144</v>
      </c>
      <c r="B1" s="83"/>
      <c r="C1" s="83"/>
      <c r="D1" s="83"/>
      <c r="E1" s="83"/>
      <c r="F1" s="68"/>
      <c r="G1" s="68"/>
      <c r="H1" s="68"/>
      <c r="I1" s="68">
        <f>ข้อมูลพื้นฐาน!B8</f>
        <v>0</v>
      </c>
      <c r="J1" s="60"/>
    </row>
    <row r="2" spans="1:14" x14ac:dyDescent="0.7">
      <c r="A2" s="84" t="s">
        <v>97</v>
      </c>
      <c r="B2" s="231">
        <f>ข้อมูลพื้นฐาน!B11</f>
        <v>0</v>
      </c>
      <c r="C2" s="231"/>
      <c r="D2" s="231"/>
      <c r="E2" s="231"/>
      <c r="F2" s="63" t="s">
        <v>138</v>
      </c>
      <c r="G2" s="62">
        <f>ข้อมูลพื้นฐาน!B10</f>
        <v>0</v>
      </c>
      <c r="H2" s="155" t="s">
        <v>210</v>
      </c>
      <c r="I2" s="151">
        <f>ข้อมูลพื้นฐาน!B13</f>
        <v>0</v>
      </c>
      <c r="J2" s="69" t="s">
        <v>192</v>
      </c>
    </row>
    <row r="3" spans="1:14" ht="18" customHeight="1" x14ac:dyDescent="0.7">
      <c r="A3" s="289" t="s">
        <v>64</v>
      </c>
      <c r="B3" s="290" t="s">
        <v>72</v>
      </c>
      <c r="C3" s="289" t="s">
        <v>71</v>
      </c>
      <c r="D3" s="289"/>
      <c r="E3" s="225"/>
      <c r="F3" s="285" t="s">
        <v>143</v>
      </c>
      <c r="G3" s="286"/>
      <c r="H3" s="286"/>
      <c r="I3" s="286"/>
      <c r="J3" s="287"/>
    </row>
    <row r="4" spans="1:14" ht="18" customHeight="1" x14ac:dyDescent="0.7">
      <c r="A4" s="289"/>
      <c r="B4" s="290"/>
      <c r="C4" s="289"/>
      <c r="D4" s="289"/>
      <c r="E4" s="225"/>
      <c r="F4" s="112" t="s">
        <v>119</v>
      </c>
      <c r="G4" s="113" t="s">
        <v>121</v>
      </c>
      <c r="H4" s="113" t="s">
        <v>122</v>
      </c>
      <c r="I4" s="113" t="s">
        <v>123</v>
      </c>
      <c r="J4" s="114" t="s">
        <v>124</v>
      </c>
    </row>
    <row r="5" spans="1:14" ht="18" customHeight="1" x14ac:dyDescent="0.7">
      <c r="A5" s="289"/>
      <c r="B5" s="290"/>
      <c r="C5" s="289"/>
      <c r="D5" s="289"/>
      <c r="E5" s="225"/>
      <c r="F5" s="288" t="s">
        <v>142</v>
      </c>
      <c r="G5" s="288" t="s">
        <v>140</v>
      </c>
      <c r="H5" s="288" t="s">
        <v>141</v>
      </c>
      <c r="I5" s="288" t="s">
        <v>135</v>
      </c>
      <c r="J5" s="293" t="s">
        <v>119</v>
      </c>
    </row>
    <row r="6" spans="1:14" ht="18" customHeight="1" x14ac:dyDescent="0.7">
      <c r="A6" s="289"/>
      <c r="B6" s="290"/>
      <c r="C6" s="291"/>
      <c r="D6" s="291"/>
      <c r="E6" s="292"/>
      <c r="F6" s="288"/>
      <c r="G6" s="288"/>
      <c r="H6" s="288"/>
      <c r="I6" s="288"/>
      <c r="J6" s="294"/>
    </row>
    <row r="7" spans="1:14" ht="18" customHeight="1" x14ac:dyDescent="0.7">
      <c r="A7" s="289"/>
      <c r="B7" s="290"/>
      <c r="C7" s="291"/>
      <c r="D7" s="291"/>
      <c r="E7" s="292"/>
      <c r="F7" s="288"/>
      <c r="G7" s="288"/>
      <c r="H7" s="288"/>
      <c r="I7" s="288"/>
      <c r="J7" s="294"/>
    </row>
    <row r="8" spans="1:14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3922</v>
      </c>
      <c r="C8" s="88" t="str">
        <f>ข้อมูลนักเรียน!C2</f>
        <v>ด.ช.</v>
      </c>
      <c r="D8" s="89" t="str">
        <f>ข้อมูลนักเรียน!D2</f>
        <v>สุรชัย</v>
      </c>
      <c r="E8" s="89" t="str">
        <f>ข้อมูลนักเรียน!E2</f>
        <v>เมืองปาก</v>
      </c>
      <c r="F8" s="92"/>
      <c r="G8" s="91"/>
      <c r="H8" s="91"/>
      <c r="I8" s="122" t="e">
        <f>IF(ข้อมูลนักเรียน!A2=""," ",AVERAGE(F8:H8))</f>
        <v>#DIV/0!</v>
      </c>
      <c r="J8" s="121" t="e">
        <f>IF(ข้อมูลนักเรียน!A2=""," ",IF(I8&gt;=2.5,"ดีเยี่ยม",IF(I8&gt;=1.5,"ดี",IF(I8&gt;=0.5,"ผ่าน","ไม่ผ่าน"))))</f>
        <v>#DIV/0!</v>
      </c>
      <c r="L8" s="106" t="s">
        <v>177</v>
      </c>
      <c r="M8" s="107">
        <f>COUNTIF($J$8:$J$41,"ดีเยี่ยม")</f>
        <v>0</v>
      </c>
      <c r="N8" s="108" t="s">
        <v>69</v>
      </c>
    </row>
    <row r="9" spans="1:14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3923</v>
      </c>
      <c r="C9" s="88" t="str">
        <f>ข้อมูลนักเรียน!C3</f>
        <v>ด.ช.</v>
      </c>
      <c r="D9" s="89" t="str">
        <f>ข้อมูลนักเรียน!D3</f>
        <v>ชนาธิป</v>
      </c>
      <c r="E9" s="89" t="str">
        <f>ข้อมูลนักเรียน!E3</f>
        <v>คำมา</v>
      </c>
      <c r="F9" s="92"/>
      <c r="G9" s="91"/>
      <c r="H9" s="91"/>
      <c r="I9" s="122" t="e">
        <f>IF(ข้อมูลนักเรียน!A3=""," ",AVERAGE(F9:H9))</f>
        <v>#DIV/0!</v>
      </c>
      <c r="J9" s="121" t="e">
        <f>IF(ข้อมูลนักเรียน!A3=""," ",IF(I9&gt;=2.5,"ดีเยี่ยม",IF(I9&gt;=1.5,"ดี",IF(I9&gt;=0.5,"ผ่าน","ไม่ผ่าน"))))</f>
        <v>#DIV/0!</v>
      </c>
      <c r="L9" s="106" t="s">
        <v>178</v>
      </c>
      <c r="M9" s="107">
        <f>COUNTIF($J$8:$J$41,"ดี")</f>
        <v>0</v>
      </c>
      <c r="N9" s="108" t="s">
        <v>69</v>
      </c>
    </row>
    <row r="10" spans="1:14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3924</v>
      </c>
      <c r="C10" s="88" t="str">
        <f>ข้อมูลนักเรียน!C4</f>
        <v>ด.ช.</v>
      </c>
      <c r="D10" s="89" t="str">
        <f>ข้อมูลนักเรียน!D4</f>
        <v>ปกรณ์</v>
      </c>
      <c r="E10" s="89" t="str">
        <f>ข้อมูลนักเรียน!E4</f>
        <v>ศรีบุญ</v>
      </c>
      <c r="F10" s="92"/>
      <c r="G10" s="91"/>
      <c r="H10" s="91"/>
      <c r="I10" s="122" t="e">
        <f>IF(ข้อมูลนักเรียน!A4=""," ",AVERAGE(F10:H10))</f>
        <v>#DIV/0!</v>
      </c>
      <c r="J10" s="121" t="e">
        <f>IF(ข้อมูลนักเรียน!A4=""," ",IF(I10&gt;=2.5,"ดีเยี่ยม",IF(I10&gt;=1.5,"ดี",IF(I10&gt;=0.5,"ผ่าน","ไม่ผ่าน"))))</f>
        <v>#DIV/0!</v>
      </c>
      <c r="L10" s="106" t="s">
        <v>136</v>
      </c>
      <c r="M10" s="107">
        <f>COUNTIF($J$8:$J$41,"ผ่าน")</f>
        <v>0</v>
      </c>
      <c r="N10" s="108" t="s">
        <v>69</v>
      </c>
    </row>
    <row r="11" spans="1:14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4045</v>
      </c>
      <c r="C11" s="88" t="str">
        <f>ข้อมูลนักเรียน!C5</f>
        <v>ด.ช.</v>
      </c>
      <c r="D11" s="89" t="str">
        <f>ข้อมูลนักเรียน!D5</f>
        <v>นาวิน</v>
      </c>
      <c r="E11" s="89" t="str">
        <f>ข้อมูลนักเรียน!E5</f>
        <v>มาเสือ</v>
      </c>
      <c r="F11" s="92"/>
      <c r="G11" s="91"/>
      <c r="H11" s="91"/>
      <c r="I11" s="122" t="e">
        <f>IF(ข้อมูลนักเรียน!A5=""," ",AVERAGE(F11:H11))</f>
        <v>#DIV/0!</v>
      </c>
      <c r="J11" s="121" t="e">
        <f>IF(ข้อมูลนักเรียน!A5=""," ",IF(I11&gt;=2.5,"ดีเยี่ยม",IF(I11&gt;=1.5,"ดี",IF(I11&gt;=0.5,"ผ่าน","ไม่ผ่าน"))))</f>
        <v>#DIV/0!</v>
      </c>
      <c r="L11" s="106" t="s">
        <v>137</v>
      </c>
      <c r="M11" s="107">
        <f>COUNTIF($J$8:$J$41,"ไม่ผ่าน")</f>
        <v>0</v>
      </c>
      <c r="N11" s="108" t="s">
        <v>69</v>
      </c>
    </row>
    <row r="12" spans="1:14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4047</v>
      </c>
      <c r="C12" s="88" t="str">
        <f>ข้อมูลนักเรียน!C6</f>
        <v>ด.ช.</v>
      </c>
      <c r="D12" s="89" t="str">
        <f>ข้อมูลนักเรียน!D6</f>
        <v>กุลชาติ</v>
      </c>
      <c r="E12" s="89" t="str">
        <f>ข้อมูลนักเรียน!E6</f>
        <v>พรมตา</v>
      </c>
      <c r="F12" s="92"/>
      <c r="G12" s="91"/>
      <c r="H12" s="91"/>
      <c r="I12" s="122" t="e">
        <f>IF(ข้อมูลนักเรียน!A6=""," ",AVERAGE(F12:H12))</f>
        <v>#DIV/0!</v>
      </c>
      <c r="J12" s="121" t="e">
        <f>IF(ข้อมูลนักเรียน!A6=""," ",IF(I12&gt;=2.5,"ดีเยี่ยม",IF(I12&gt;=1.5,"ดี",IF(I12&gt;=0.5,"ผ่าน","ไม่ผ่าน"))))</f>
        <v>#DIV/0!</v>
      </c>
      <c r="L12" s="106"/>
      <c r="M12" s="107"/>
      <c r="N12" s="108"/>
    </row>
    <row r="13" spans="1:14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4052</v>
      </c>
      <c r="C13" s="88" t="str">
        <f>ข้อมูลนักเรียน!C7</f>
        <v>ด.ช.</v>
      </c>
      <c r="D13" s="89" t="str">
        <f>ข้อมูลนักเรียน!D7</f>
        <v>เอกวัส</v>
      </c>
      <c r="E13" s="89" t="str">
        <f>ข้อมูลนักเรียน!E7</f>
        <v>แพรทอง</v>
      </c>
      <c r="F13" s="92"/>
      <c r="G13" s="91"/>
      <c r="H13" s="91"/>
      <c r="I13" s="122" t="e">
        <f>IF(ข้อมูลนักเรียน!A7=""," ",AVERAGE(F13:H13))</f>
        <v>#DIV/0!</v>
      </c>
      <c r="J13" s="121" t="e">
        <f>IF(ข้อมูลนักเรียน!A7=""," ",IF(I13&gt;=2.5,"ดีเยี่ยม",IF(I13&gt;=1.5,"ดี",IF(I13&gt;=0.5,"ผ่าน","ไม่ผ่าน"))))</f>
        <v>#DIV/0!</v>
      </c>
      <c r="L13" s="106"/>
      <c r="M13" s="107"/>
      <c r="N13" s="108"/>
    </row>
    <row r="14" spans="1:14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4129</v>
      </c>
      <c r="C14" s="88" t="str">
        <f>ข้อมูลนักเรียน!C8</f>
        <v>ด.ช.</v>
      </c>
      <c r="D14" s="89" t="str">
        <f>ข้อมูลนักเรียน!D8</f>
        <v>ภูวเดช</v>
      </c>
      <c r="E14" s="89" t="str">
        <f>ข้อมูลนักเรียน!E8</f>
        <v>แก้วประดับ</v>
      </c>
      <c r="F14" s="92"/>
      <c r="G14" s="91"/>
      <c r="H14" s="91"/>
      <c r="I14" s="122" t="e">
        <f>IF(ข้อมูลนักเรียน!A8=""," ",AVERAGE(F14:H14))</f>
        <v>#DIV/0!</v>
      </c>
      <c r="J14" s="121" t="e">
        <f>IF(ข้อมูลนักเรียน!A8=""," ",IF(I14&gt;=2.5,"ดีเยี่ยม",IF(I14&gt;=1.5,"ดี",IF(I14&gt;=0.5,"ผ่าน","ไม่ผ่าน"))))</f>
        <v>#DIV/0!</v>
      </c>
      <c r="L14" s="106"/>
      <c r="M14" s="107"/>
      <c r="N14" s="108"/>
    </row>
    <row r="15" spans="1:14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3959</v>
      </c>
      <c r="C15" s="88" t="str">
        <f>ข้อมูลนักเรียน!C9</f>
        <v>ด.ญ.</v>
      </c>
      <c r="D15" s="89" t="str">
        <f>ข้อมูลนักเรียน!D9</f>
        <v>ปาริชาติ</v>
      </c>
      <c r="E15" s="89" t="str">
        <f>ข้อมูลนักเรียน!E9</f>
        <v>แก้วใส</v>
      </c>
      <c r="F15" s="92"/>
      <c r="G15" s="91"/>
      <c r="H15" s="91"/>
      <c r="I15" s="122" t="e">
        <f>IF(ข้อมูลนักเรียน!A9=""," ",AVERAGE(F15:H15))</f>
        <v>#DIV/0!</v>
      </c>
      <c r="J15" s="121" t="e">
        <f>IF(ข้อมูลนักเรียน!A9=""," ",IF(I15&gt;=2.5,"ดีเยี่ยม",IF(I15&gt;=1.5,"ดี",IF(I15&gt;=0.5,"ผ่าน","ไม่ผ่าน"))))</f>
        <v>#DIV/0!</v>
      </c>
      <c r="L15" s="106"/>
      <c r="M15" s="107"/>
      <c r="N15" s="108"/>
    </row>
    <row r="16" spans="1:14" s="96" customFormat="1" ht="18" customHeight="1" x14ac:dyDescent="0.25">
      <c r="A16" s="86">
        <f>ข้อมูลนักเรียน!A10</f>
        <v>0</v>
      </c>
      <c r="B16" s="87">
        <f>ข้อมูลนักเรียน!B10</f>
        <v>0</v>
      </c>
      <c r="C16" s="88">
        <f>ข้อมูลนักเรียน!C10</f>
        <v>0</v>
      </c>
      <c r="D16" s="89">
        <f>ข้อมูลนักเรียน!D10</f>
        <v>0</v>
      </c>
      <c r="E16" s="89">
        <f>ข้อมูลนักเรียน!E10</f>
        <v>0</v>
      </c>
      <c r="F16" s="92"/>
      <c r="G16" s="91"/>
      <c r="H16" s="91"/>
      <c r="I16" s="122" t="str">
        <f>IF(ข้อมูลนักเรียน!A10=""," ",AVERAGE(F16:H16))</f>
        <v xml:space="preserve"> </v>
      </c>
      <c r="J16" s="121" t="str">
        <f>IF(ข้อมูลนักเรียน!A10=""," ",IF(I16&gt;=2.5,"ดีเยี่ยม",IF(I16&gt;=1.5,"ดี",IF(I16&gt;=0.5,"ผ่าน","ไม่ผ่าน"))))</f>
        <v xml:space="preserve"> </v>
      </c>
      <c r="L16" s="109"/>
      <c r="M16" s="106"/>
      <c r="N16" s="108"/>
    </row>
    <row r="17" spans="1:14" s="96" customFormat="1" ht="18" customHeight="1" x14ac:dyDescent="0.25">
      <c r="A17" s="86">
        <f>ข้อมูลนักเรียน!A11</f>
        <v>0</v>
      </c>
      <c r="B17" s="87">
        <f>ข้อมูลนักเรียน!B11</f>
        <v>0</v>
      </c>
      <c r="C17" s="88">
        <f>ข้อมูลนักเรียน!C11</f>
        <v>0</v>
      </c>
      <c r="D17" s="89">
        <f>ข้อมูลนักเรียน!D11</f>
        <v>0</v>
      </c>
      <c r="E17" s="89">
        <f>ข้อมูลนักเรียน!E11</f>
        <v>0</v>
      </c>
      <c r="F17" s="92"/>
      <c r="G17" s="91"/>
      <c r="H17" s="91"/>
      <c r="I17" s="122" t="str">
        <f>IF(ข้อมูลนักเรียน!A11=""," ",AVERAGE(F17:H17))</f>
        <v xml:space="preserve"> </v>
      </c>
      <c r="J17" s="121" t="str">
        <f>IF(ข้อมูลนักเรียน!A11=""," ",IF(I17&gt;=2.5,"ดีเยี่ยม",IF(I17&gt;=1.5,"ดี",IF(I17&gt;=0.5,"ผ่าน","ไม่ผ่าน"))))</f>
        <v xml:space="preserve"> </v>
      </c>
      <c r="L17" s="105"/>
      <c r="M17" s="105"/>
      <c r="N17" s="105"/>
    </row>
    <row r="18" spans="1:14" s="96" customFormat="1" ht="18" customHeight="1" x14ac:dyDescent="0.25">
      <c r="A18" s="86">
        <f>ข้อมูลนักเรียน!A12</f>
        <v>0</v>
      </c>
      <c r="B18" s="87">
        <f>ข้อมูลนักเรียน!B12</f>
        <v>0</v>
      </c>
      <c r="C18" s="88">
        <f>ข้อมูลนักเรียน!C12</f>
        <v>0</v>
      </c>
      <c r="D18" s="89">
        <f>ข้อมูลนักเรียน!D12</f>
        <v>0</v>
      </c>
      <c r="E18" s="89">
        <f>ข้อมูลนักเรียน!E12</f>
        <v>0</v>
      </c>
      <c r="F18" s="92"/>
      <c r="G18" s="91"/>
      <c r="H18" s="91"/>
      <c r="I18" s="122" t="str">
        <f>IF(ข้อมูลนักเรียน!A12=""," ",AVERAGE(F18:H18))</f>
        <v xml:space="preserve"> </v>
      </c>
      <c r="J18" s="121" t="str">
        <f>IF(ข้อมูลนักเรียน!A12=""," ",IF(I18&gt;=2.5,"ดีเยี่ยม",IF(I18&gt;=1.5,"ดี",IF(I18&gt;=0.5,"ผ่าน","ไม่ผ่าน"))))</f>
        <v xml:space="preserve"> </v>
      </c>
      <c r="L18" s="105"/>
      <c r="M18" s="105"/>
      <c r="N18" s="105"/>
    </row>
    <row r="19" spans="1:14" s="96" customFormat="1" ht="18" customHeight="1" x14ac:dyDescent="0.25">
      <c r="A19" s="86">
        <f>ข้อมูลนักเรียน!A13</f>
        <v>0</v>
      </c>
      <c r="B19" s="87">
        <f>ข้อมูลนักเรียน!B13</f>
        <v>0</v>
      </c>
      <c r="C19" s="88">
        <f>ข้อมูลนักเรียน!C13</f>
        <v>0</v>
      </c>
      <c r="D19" s="89">
        <f>ข้อมูลนักเรียน!D13</f>
        <v>0</v>
      </c>
      <c r="E19" s="89">
        <f>ข้อมูลนักเรียน!E13</f>
        <v>0</v>
      </c>
      <c r="F19" s="92"/>
      <c r="G19" s="91"/>
      <c r="H19" s="91"/>
      <c r="I19" s="122" t="str">
        <f>IF(ข้อมูลนักเรียน!A13=""," ",AVERAGE(F19:H19))</f>
        <v xml:space="preserve"> </v>
      </c>
      <c r="J19" s="121" t="str">
        <f>IF(ข้อมูลนักเรียน!A13=""," ",IF(I19&gt;=2.5,"ดีเยี่ยม",IF(I19&gt;=1.5,"ดี",IF(I19&gt;=0.5,"ผ่าน","ไม่ผ่าน"))))</f>
        <v xml:space="preserve"> </v>
      </c>
      <c r="L19" s="105"/>
      <c r="M19" s="105"/>
      <c r="N19" s="105"/>
    </row>
    <row r="20" spans="1:14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2"/>
      <c r="G20" s="91"/>
      <c r="H20" s="91"/>
      <c r="I20" s="122" t="str">
        <f>IF(ข้อมูลนักเรียน!A14=""," ",AVERAGE(F20:H20))</f>
        <v xml:space="preserve"> </v>
      </c>
      <c r="J20" s="121" t="str">
        <f>IF(ข้อมูลนักเรียน!A14=""," ",IF(I20&gt;=2.5,"ดีเยี่ยม",IF(I20&gt;=1.5,"ดี",IF(I20&gt;=0.5,"ผ่าน","ไม่ผ่าน"))))</f>
        <v xml:space="preserve"> </v>
      </c>
      <c r="L20" s="105"/>
      <c r="M20" s="105"/>
      <c r="N20" s="105"/>
    </row>
    <row r="21" spans="1:14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2"/>
      <c r="G21" s="91"/>
      <c r="H21" s="91"/>
      <c r="I21" s="122" t="str">
        <f>IF(ข้อมูลนักเรียน!A15=""," ",AVERAGE(F21:H21))</f>
        <v xml:space="preserve"> </v>
      </c>
      <c r="J21" s="121" t="str">
        <f>IF(ข้อมูลนักเรียน!A15=""," ",IF(I21&gt;=2.5,"ดีเยี่ยม",IF(I21&gt;=1.5,"ดี",IF(I21&gt;=0.5,"ผ่าน","ไม่ผ่าน"))))</f>
        <v xml:space="preserve"> </v>
      </c>
      <c r="L21" s="105"/>
      <c r="M21" s="105"/>
      <c r="N21" s="105"/>
    </row>
    <row r="22" spans="1:14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2"/>
      <c r="G22" s="91"/>
      <c r="H22" s="91"/>
      <c r="I22" s="122" t="str">
        <f>IF(ข้อมูลนักเรียน!A16=""," ",AVERAGE(F22:H22))</f>
        <v xml:space="preserve"> </v>
      </c>
      <c r="J22" s="121" t="str">
        <f>IF(ข้อมูลนักเรียน!A16=""," ",IF(I22&gt;=2.5,"ดีเยี่ยม",IF(I22&gt;=1.5,"ดี",IF(I22&gt;=0.5,"ผ่าน","ไม่ผ่าน"))))</f>
        <v xml:space="preserve"> </v>
      </c>
      <c r="L22" s="105"/>
      <c r="M22" s="105"/>
      <c r="N22" s="105"/>
    </row>
    <row r="23" spans="1:14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2"/>
      <c r="G23" s="91"/>
      <c r="H23" s="91"/>
      <c r="I23" s="122" t="str">
        <f>IF(ข้อมูลนักเรียน!A17=""," ",AVERAGE(F23:H23))</f>
        <v xml:space="preserve"> </v>
      </c>
      <c r="J23" s="121" t="str">
        <f>IF(ข้อมูลนักเรียน!A17=""," ",IF(I23&gt;=2.5,"ดีเยี่ยม",IF(I23&gt;=1.5,"ดี",IF(I23&gt;=0.5,"ผ่าน","ไม่ผ่าน"))))</f>
        <v xml:space="preserve"> </v>
      </c>
      <c r="L23" s="105"/>
      <c r="M23" s="105"/>
      <c r="N23" s="105"/>
    </row>
    <row r="24" spans="1:14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2"/>
      <c r="G24" s="91"/>
      <c r="H24" s="91"/>
      <c r="I24" s="122" t="str">
        <f>IF(ข้อมูลนักเรียน!A18=""," ",AVERAGE(F24:H24))</f>
        <v xml:space="preserve"> </v>
      </c>
      <c r="J24" s="121" t="str">
        <f>IF(ข้อมูลนักเรียน!A18=""," ",IF(I24&gt;=2.5,"ดีเยี่ยม",IF(I24&gt;=1.5,"ดี",IF(I24&gt;=0.5,"ผ่าน","ไม่ผ่าน"))))</f>
        <v xml:space="preserve"> </v>
      </c>
      <c r="L24" s="105"/>
      <c r="M24" s="105"/>
      <c r="N24" s="105"/>
    </row>
    <row r="25" spans="1:14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2"/>
      <c r="G25" s="91"/>
      <c r="H25" s="91"/>
      <c r="I25" s="122" t="str">
        <f>IF(ข้อมูลนักเรียน!A19=""," ",AVERAGE(F25:H25))</f>
        <v xml:space="preserve"> </v>
      </c>
      <c r="J25" s="121" t="str">
        <f>IF(ข้อมูลนักเรียน!A19=""," ",IF(I25&gt;=2.5,"ดีเยี่ยม",IF(I25&gt;=1.5,"ดี",IF(I25&gt;=0.5,"ผ่าน","ไม่ผ่าน"))))</f>
        <v xml:space="preserve"> </v>
      </c>
      <c r="L25" s="105"/>
      <c r="M25" s="105"/>
      <c r="N25" s="105"/>
    </row>
    <row r="26" spans="1:14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2"/>
      <c r="G26" s="91"/>
      <c r="H26" s="91"/>
      <c r="I26" s="122" t="str">
        <f>IF(ข้อมูลนักเรียน!A20=""," ",AVERAGE(F26:H26))</f>
        <v xml:space="preserve"> </v>
      </c>
      <c r="J26" s="121" t="str">
        <f>IF(ข้อมูลนักเรียน!A20=""," ",IF(I26&gt;=2.5,"ดีเยี่ยม",IF(I26&gt;=1.5,"ดี",IF(I26&gt;=0.5,"ผ่าน","ไม่ผ่าน"))))</f>
        <v xml:space="preserve"> </v>
      </c>
      <c r="L26" s="105"/>
      <c r="M26" s="105"/>
      <c r="N26" s="105"/>
    </row>
    <row r="27" spans="1:14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2"/>
      <c r="G27" s="91"/>
      <c r="H27" s="91"/>
      <c r="I27" s="122" t="str">
        <f>IF(ข้อมูลนักเรียน!A21=""," ",AVERAGE(F27:H27))</f>
        <v xml:space="preserve"> </v>
      </c>
      <c r="J27" s="121" t="str">
        <f>IF(ข้อมูลนักเรียน!A21=""," ",IF(I27&gt;=2.5,"ดีเยี่ยม",IF(I27&gt;=1.5,"ดี",IF(I27&gt;=0.5,"ผ่าน","ไม่ผ่าน"))))</f>
        <v xml:space="preserve"> </v>
      </c>
      <c r="L27" s="105"/>
      <c r="M27" s="105"/>
      <c r="N27" s="105"/>
    </row>
    <row r="28" spans="1:14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2"/>
      <c r="G28" s="91"/>
      <c r="H28" s="91"/>
      <c r="I28" s="122" t="str">
        <f>IF(ข้อมูลนักเรียน!A22=""," ",AVERAGE(F28:H28))</f>
        <v xml:space="preserve"> </v>
      </c>
      <c r="J28" s="121" t="str">
        <f>IF(ข้อมูลนักเรียน!A22=""," ",IF(I28&gt;=2.5,"ดีเยี่ยม",IF(I28&gt;=1.5,"ดี",IF(I28&gt;=0.5,"ผ่าน","ไม่ผ่าน"))))</f>
        <v xml:space="preserve"> </v>
      </c>
      <c r="L28" s="105"/>
      <c r="M28" s="105"/>
      <c r="N28" s="105"/>
    </row>
    <row r="29" spans="1:14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2"/>
      <c r="G29" s="91"/>
      <c r="H29" s="91"/>
      <c r="I29" s="122" t="str">
        <f>IF(ข้อมูลนักเรียน!A23=""," ",AVERAGE(F29:H29))</f>
        <v xml:space="preserve"> </v>
      </c>
      <c r="J29" s="121" t="str">
        <f>IF(ข้อมูลนักเรียน!A23=""," ",IF(I29&gt;=2.5,"ดีเยี่ยม",IF(I29&gt;=1.5,"ดี",IF(I29&gt;=0.5,"ผ่าน","ไม่ผ่าน"))))</f>
        <v xml:space="preserve"> </v>
      </c>
      <c r="L29" s="105"/>
      <c r="M29" s="105"/>
      <c r="N29" s="105"/>
    </row>
    <row r="30" spans="1:14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2"/>
      <c r="G30" s="91"/>
      <c r="H30" s="91"/>
      <c r="I30" s="122" t="str">
        <f>IF(ข้อมูลนักเรียน!A24=""," ",AVERAGE(F30:H30))</f>
        <v xml:space="preserve"> </v>
      </c>
      <c r="J30" s="121" t="str">
        <f>IF(ข้อมูลนักเรียน!A24=""," ",IF(I30&gt;=2.5,"ดีเยี่ยม",IF(I30&gt;=1.5,"ดี",IF(I30&gt;=0.5,"ผ่าน","ไม่ผ่าน"))))</f>
        <v xml:space="preserve"> </v>
      </c>
      <c r="L30" s="105"/>
      <c r="M30" s="105"/>
      <c r="N30" s="105"/>
    </row>
    <row r="31" spans="1:14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2"/>
      <c r="G31" s="91"/>
      <c r="H31" s="91"/>
      <c r="I31" s="122" t="str">
        <f>IF(ข้อมูลนักเรียน!A25=""," ",AVERAGE(F31:H31))</f>
        <v xml:space="preserve"> </v>
      </c>
      <c r="J31" s="121" t="str">
        <f>IF(ข้อมูลนักเรียน!A25=""," ",IF(I31&gt;=2.5,"ดีเยี่ยม",IF(I31&gt;=1.5,"ดี",IF(I31&gt;=0.5,"ผ่าน","ไม่ผ่าน"))))</f>
        <v xml:space="preserve"> </v>
      </c>
      <c r="L31" s="105"/>
      <c r="M31" s="105"/>
      <c r="N31" s="105"/>
    </row>
    <row r="32" spans="1:14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2"/>
      <c r="G32" s="91"/>
      <c r="H32" s="91"/>
      <c r="I32" s="122" t="str">
        <f>IF(ข้อมูลนักเรียน!A26=""," ",AVERAGE(F32:H32))</f>
        <v xml:space="preserve"> </v>
      </c>
      <c r="J32" s="121" t="str">
        <f>IF(ข้อมูลนักเรียน!A26=""," ",IF(I32&gt;=2.5,"ดีเยี่ยม",IF(I32&gt;=1.5,"ดี",IF(I32&gt;=0.5,"ผ่าน","ไม่ผ่าน"))))</f>
        <v xml:space="preserve"> </v>
      </c>
      <c r="L32" s="105"/>
      <c r="M32" s="105"/>
      <c r="N32" s="105"/>
    </row>
    <row r="33" spans="1:14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2"/>
      <c r="G33" s="91"/>
      <c r="H33" s="91"/>
      <c r="I33" s="122" t="str">
        <f>IF(ข้อมูลนักเรียน!A27=""," ",AVERAGE(F33:H33))</f>
        <v xml:space="preserve"> </v>
      </c>
      <c r="J33" s="121" t="str">
        <f>IF(ข้อมูลนักเรียน!A27=""," ",IF(I33&gt;=2.5,"ดีเยี่ยม",IF(I33&gt;=1.5,"ดี",IF(I33&gt;=0.5,"ผ่าน","ไม่ผ่าน"))))</f>
        <v xml:space="preserve"> </v>
      </c>
      <c r="L33" s="105"/>
      <c r="M33" s="105"/>
      <c r="N33" s="105"/>
    </row>
    <row r="34" spans="1:14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2"/>
      <c r="G34" s="91"/>
      <c r="H34" s="91"/>
      <c r="I34" s="122" t="str">
        <f>IF(ข้อมูลนักเรียน!A28=""," ",AVERAGE(F34:H34))</f>
        <v xml:space="preserve"> </v>
      </c>
      <c r="J34" s="121" t="str">
        <f>IF(ข้อมูลนักเรียน!A28=""," ",IF(I34&gt;=2.5,"ดีเยี่ยม",IF(I34&gt;=1.5,"ดี",IF(I34&gt;=0.5,"ผ่าน","ไม่ผ่าน"))))</f>
        <v xml:space="preserve"> </v>
      </c>
      <c r="L34" s="105"/>
      <c r="M34" s="105"/>
      <c r="N34" s="105"/>
    </row>
    <row r="35" spans="1:14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2"/>
      <c r="G35" s="91"/>
      <c r="H35" s="91"/>
      <c r="I35" s="122" t="str">
        <f>IF(ข้อมูลนักเรียน!A29=""," ",AVERAGE(F35:H35))</f>
        <v xml:space="preserve"> </v>
      </c>
      <c r="J35" s="121" t="str">
        <f>IF(ข้อมูลนักเรียน!A29=""," ",IF(I35&gt;=2.5,"ดีเยี่ยม",IF(I35&gt;=1.5,"ดี",IF(I35&gt;=0.5,"ผ่าน","ไม่ผ่าน"))))</f>
        <v xml:space="preserve"> </v>
      </c>
      <c r="L35" s="105"/>
      <c r="M35" s="105"/>
      <c r="N35" s="105"/>
    </row>
    <row r="36" spans="1:14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2"/>
      <c r="G36" s="91"/>
      <c r="H36" s="91"/>
      <c r="I36" s="122" t="str">
        <f>IF(ข้อมูลนักเรียน!A30=""," ",AVERAGE(F36:H36))</f>
        <v xml:space="preserve"> </v>
      </c>
      <c r="J36" s="121" t="str">
        <f>IF(ข้อมูลนักเรียน!A30=""," ",IF(I36&gt;=2.5,"ดีเยี่ยม",IF(I36&gt;=1.5,"ดี",IF(I36&gt;=0.5,"ผ่าน","ไม่ผ่าน"))))</f>
        <v xml:space="preserve"> </v>
      </c>
      <c r="L36" s="105"/>
      <c r="M36" s="105"/>
      <c r="N36" s="105"/>
    </row>
    <row r="37" spans="1:14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2"/>
      <c r="G37" s="91"/>
      <c r="H37" s="91"/>
      <c r="I37" s="122" t="str">
        <f>IF(ข้อมูลนักเรียน!A31=""," ",AVERAGE(F37:H37))</f>
        <v xml:space="preserve"> </v>
      </c>
      <c r="J37" s="121" t="str">
        <f>IF(ข้อมูลนักเรียน!A31=""," ",IF(I37&gt;=2.5,"ดีเยี่ยม",IF(I37&gt;=1.5,"ดี",IF(I37&gt;=0.5,"ผ่าน","ไม่ผ่าน"))))</f>
        <v xml:space="preserve"> </v>
      </c>
      <c r="L37" s="105"/>
      <c r="M37" s="105"/>
      <c r="N37" s="105"/>
    </row>
    <row r="38" spans="1:14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2"/>
      <c r="G38" s="91"/>
      <c r="H38" s="91"/>
      <c r="I38" s="122" t="str">
        <f>IF(ข้อมูลนักเรียน!A32=""," ",AVERAGE(F38:H38))</f>
        <v xml:space="preserve"> </v>
      </c>
      <c r="J38" s="121" t="str">
        <f>IF(ข้อมูลนักเรียน!A32=""," ",IF(I38&gt;=2.5,"ดีเยี่ยม",IF(I38&gt;=1.5,"ดี",IF(I38&gt;=0.5,"ผ่าน","ไม่ผ่าน"))))</f>
        <v xml:space="preserve"> </v>
      </c>
      <c r="L38" s="105"/>
      <c r="M38" s="105"/>
      <c r="N38" s="105"/>
    </row>
    <row r="39" spans="1:14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2"/>
      <c r="G39" s="91"/>
      <c r="H39" s="91"/>
      <c r="I39" s="122" t="str">
        <f>IF(ข้อมูลนักเรียน!A33=""," ",AVERAGE(F39:H39))</f>
        <v xml:space="preserve"> </v>
      </c>
      <c r="J39" s="121" t="str">
        <f>IF(ข้อมูลนักเรียน!A33=""," ",IF(I39&gt;=2.5,"ดีเยี่ยม",IF(I39&gt;=1.5,"ดี",IF(I39&gt;=0.5,"ผ่าน","ไม่ผ่าน"))))</f>
        <v xml:space="preserve"> </v>
      </c>
      <c r="L39" s="105"/>
      <c r="M39" s="105"/>
      <c r="N39" s="105"/>
    </row>
    <row r="40" spans="1:14" s="96" customForma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2"/>
      <c r="G40" s="91"/>
      <c r="H40" s="91"/>
      <c r="I40" s="122" t="str">
        <f>IF(ข้อมูลนักเรียน!A34=""," ",AVERAGE(F40:H40))</f>
        <v xml:space="preserve"> </v>
      </c>
      <c r="J40" s="121" t="str">
        <f>IF(ข้อมูลนักเรียน!A34=""," ",IF(I40&gt;=2.5,"ดีเยี่ยม",IF(I40&gt;=1.5,"ดี",IF(I40&gt;=0.5,"ผ่าน","ไม่ผ่าน"))))</f>
        <v xml:space="preserve"> </v>
      </c>
      <c r="L40" s="105"/>
      <c r="M40" s="105"/>
      <c r="N40" s="105"/>
    </row>
    <row r="41" spans="1:14" s="96" customFormat="1" x14ac:dyDescent="0.25">
      <c r="A41" s="93"/>
      <c r="B41" s="93"/>
      <c r="F41" s="93"/>
      <c r="G41" s="93"/>
      <c r="H41" s="93"/>
      <c r="I41" s="93"/>
      <c r="J41" s="93"/>
      <c r="L41" s="105"/>
      <c r="M41" s="105"/>
      <c r="N41" s="105"/>
    </row>
    <row r="42" spans="1:14" s="96" customFormat="1" x14ac:dyDescent="0.25">
      <c r="A42" s="93"/>
      <c r="B42" s="93"/>
      <c r="F42" s="93"/>
      <c r="G42" s="93"/>
      <c r="H42" s="93"/>
      <c r="I42" s="93"/>
      <c r="J42" s="93"/>
      <c r="L42" s="105"/>
      <c r="M42" s="105"/>
      <c r="N42" s="105"/>
    </row>
    <row r="43" spans="1:14" s="96" customFormat="1" x14ac:dyDescent="0.25">
      <c r="A43" s="93"/>
      <c r="B43" s="93"/>
      <c r="F43" s="93"/>
      <c r="G43" s="93"/>
      <c r="H43" s="93"/>
      <c r="I43" s="93"/>
      <c r="J43" s="93"/>
      <c r="L43" s="105"/>
      <c r="M43" s="105"/>
      <c r="N43" s="105"/>
    </row>
    <row r="44" spans="1:14" s="96" customFormat="1" x14ac:dyDescent="0.25">
      <c r="A44" s="93"/>
      <c r="B44" s="93"/>
      <c r="F44" s="93"/>
      <c r="G44" s="93"/>
      <c r="H44" s="93"/>
      <c r="I44" s="93"/>
      <c r="J44" s="93"/>
      <c r="L44" s="105"/>
      <c r="M44" s="105"/>
      <c r="N44" s="105"/>
    </row>
    <row r="45" spans="1:14" s="96" customFormat="1" x14ac:dyDescent="0.25">
      <c r="A45" s="93"/>
      <c r="B45" s="93"/>
      <c r="F45" s="93"/>
      <c r="G45" s="93"/>
      <c r="H45" s="93"/>
      <c r="I45" s="93"/>
      <c r="J45" s="93"/>
      <c r="L45" s="105"/>
      <c r="M45" s="105"/>
      <c r="N45" s="105"/>
    </row>
    <row r="46" spans="1:14" s="96" customFormat="1" x14ac:dyDescent="0.25">
      <c r="A46" s="93"/>
      <c r="B46" s="93"/>
      <c r="F46" s="93"/>
      <c r="G46" s="93"/>
      <c r="H46" s="93"/>
      <c r="I46" s="93"/>
      <c r="J46" s="93"/>
      <c r="L46" s="105"/>
      <c r="M46" s="105"/>
      <c r="N46" s="105"/>
    </row>
    <row r="47" spans="1:14" s="96" customFormat="1" x14ac:dyDescent="0.25">
      <c r="A47" s="93"/>
      <c r="B47" s="93"/>
      <c r="F47" s="93"/>
      <c r="G47" s="93"/>
      <c r="H47" s="93"/>
      <c r="I47" s="93"/>
      <c r="J47" s="93"/>
      <c r="L47" s="105"/>
      <c r="M47" s="105"/>
      <c r="N47" s="105"/>
    </row>
    <row r="48" spans="1:14" s="96" customFormat="1" x14ac:dyDescent="0.25">
      <c r="A48" s="93"/>
      <c r="B48" s="93"/>
      <c r="F48" s="93"/>
      <c r="G48" s="93"/>
      <c r="H48" s="93"/>
      <c r="I48" s="93"/>
      <c r="J48" s="93"/>
      <c r="L48" s="105"/>
      <c r="M48" s="105"/>
      <c r="N48" s="105"/>
    </row>
    <row r="49" spans="1:14" s="96" customFormat="1" x14ac:dyDescent="0.25">
      <c r="A49" s="93"/>
      <c r="B49" s="93"/>
      <c r="F49" s="93"/>
      <c r="G49" s="93"/>
      <c r="H49" s="93"/>
      <c r="I49" s="93"/>
      <c r="J49" s="93"/>
      <c r="L49" s="105"/>
      <c r="M49" s="105"/>
      <c r="N49" s="105"/>
    </row>
    <row r="50" spans="1:14" s="96" customFormat="1" x14ac:dyDescent="0.25">
      <c r="A50" s="93"/>
      <c r="B50" s="93"/>
      <c r="F50" s="93"/>
      <c r="G50" s="93"/>
      <c r="H50" s="93"/>
      <c r="I50" s="93"/>
      <c r="J50" s="93"/>
      <c r="L50" s="105"/>
      <c r="M50" s="105"/>
      <c r="N50" s="105"/>
    </row>
    <row r="51" spans="1:14" s="96" customFormat="1" x14ac:dyDescent="0.25">
      <c r="A51" s="93"/>
      <c r="B51" s="93"/>
      <c r="F51" s="93"/>
      <c r="G51" s="93"/>
      <c r="H51" s="93"/>
      <c r="I51" s="93"/>
      <c r="J51" s="93"/>
      <c r="L51" s="105"/>
      <c r="M51" s="105"/>
      <c r="N51" s="105"/>
    </row>
    <row r="52" spans="1:14" s="96" customFormat="1" x14ac:dyDescent="0.25">
      <c r="A52" s="93"/>
      <c r="B52" s="93"/>
      <c r="F52" s="93"/>
      <c r="G52" s="93"/>
      <c r="H52" s="93"/>
      <c r="I52" s="93"/>
      <c r="J52" s="93"/>
      <c r="L52" s="105"/>
      <c r="M52" s="105"/>
      <c r="N52" s="105"/>
    </row>
    <row r="53" spans="1:14" s="96" customFormat="1" x14ac:dyDescent="0.25">
      <c r="A53" s="93"/>
      <c r="B53" s="93"/>
      <c r="F53" s="93"/>
      <c r="G53" s="93"/>
      <c r="H53" s="93"/>
      <c r="I53" s="93"/>
      <c r="J53" s="93"/>
      <c r="L53" s="105"/>
      <c r="M53" s="105"/>
      <c r="N53" s="105"/>
    </row>
    <row r="54" spans="1:14" s="96" customFormat="1" x14ac:dyDescent="0.25">
      <c r="A54" s="93"/>
      <c r="B54" s="93"/>
      <c r="F54" s="93"/>
      <c r="G54" s="93"/>
      <c r="H54" s="93"/>
      <c r="I54" s="93"/>
      <c r="J54" s="93"/>
      <c r="L54" s="105"/>
      <c r="M54" s="105"/>
      <c r="N54" s="105"/>
    </row>
  </sheetData>
  <sheetProtection algorithmName="SHA-512" hashValue="Z5Foz9trXAAdVc61K38givN2ZSdg1tbwmwXd0qOLHEqRq7vgBf3/uwDq7gJBbpEPwYHXdFEygUGlN4oCIHqVdg==" saltValue="+uWMFn0OG6CNf0OEjWABVg==" spinCount="100000" sheet="1" objects="1" scenarios="1"/>
  <protectedRanges>
    <protectedRange sqref="F8:H40" name="ช่วง1"/>
  </protectedRanges>
  <mergeCells count="10">
    <mergeCell ref="F3:J3"/>
    <mergeCell ref="I5:I7"/>
    <mergeCell ref="B2:E2"/>
    <mergeCell ref="A3:A7"/>
    <mergeCell ref="B3:B7"/>
    <mergeCell ref="C3:E7"/>
    <mergeCell ref="J5:J7"/>
    <mergeCell ref="F5:F7"/>
    <mergeCell ref="G5:G7"/>
    <mergeCell ref="H5:H7"/>
  </mergeCells>
  <pageMargins left="0.7" right="0.18" top="0.44" bottom="0.38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95C23-D62B-4DAE-9EC5-069EBD740D9F}">
  <sheetPr codeName="Sheet14">
    <tabColor rgb="FF7030A0"/>
  </sheetPr>
  <dimension ref="A1:S54"/>
  <sheetViews>
    <sheetView zoomScaleNormal="100" workbookViewId="0">
      <selection activeCell="F8" sqref="F8:M28"/>
    </sheetView>
  </sheetViews>
  <sheetFormatPr defaultRowHeight="24.6" x14ac:dyDescent="0.7"/>
  <cols>
    <col min="1" max="1" width="3.796875" style="99" customWidth="1"/>
    <col min="2" max="2" width="5.5" style="99" customWidth="1"/>
    <col min="3" max="3" width="5.296875" style="94" customWidth="1"/>
    <col min="4" max="4" width="9.19921875" style="94" customWidth="1"/>
    <col min="5" max="5" width="12" style="94" customWidth="1"/>
    <col min="6" max="13" width="4.69921875" style="93" customWidth="1"/>
    <col min="14" max="14" width="7.5" style="93" customWidth="1"/>
    <col min="15" max="15" width="7.19921875" style="93" customWidth="1"/>
    <col min="16" max="17" width="5.69921875" style="104" customWidth="1"/>
    <col min="18" max="18" width="5.8984375" style="104" customWidth="1"/>
    <col min="19" max="19" width="5.09765625" style="104" customWidth="1"/>
    <col min="20" max="20" width="5.5" style="94" customWidth="1"/>
    <col min="21" max="21" width="5.69921875" style="94" customWidth="1"/>
    <col min="22" max="22" width="6.296875" style="94" customWidth="1"/>
    <col min="23" max="23" width="6.59765625" style="94" customWidth="1"/>
    <col min="24" max="24" width="6.5" style="94" customWidth="1"/>
    <col min="25" max="16384" width="8.796875" style="94"/>
  </cols>
  <sheetData>
    <row r="1" spans="1:19" x14ac:dyDescent="0.7">
      <c r="A1" s="83" t="s">
        <v>145</v>
      </c>
      <c r="B1" s="83"/>
      <c r="C1" s="83"/>
      <c r="D1" s="83"/>
      <c r="E1" s="83"/>
      <c r="F1" s="68"/>
      <c r="G1" s="68"/>
      <c r="H1" s="68"/>
      <c r="I1" s="68"/>
      <c r="J1" s="60"/>
      <c r="K1" s="68"/>
      <c r="L1" s="68">
        <f>ข้อมูลพื้นฐาน!B8</f>
        <v>0</v>
      </c>
      <c r="M1" s="68"/>
      <c r="N1" s="60"/>
      <c r="O1" s="60"/>
    </row>
    <row r="2" spans="1:19" x14ac:dyDescent="0.7">
      <c r="A2" s="84" t="s">
        <v>97</v>
      </c>
      <c r="B2" s="231">
        <f>ข้อมูลพื้นฐาน!B11</f>
        <v>0</v>
      </c>
      <c r="C2" s="231"/>
      <c r="D2" s="231"/>
      <c r="E2" s="231"/>
      <c r="F2" s="116" t="s">
        <v>138</v>
      </c>
      <c r="G2" s="63"/>
      <c r="H2" s="63"/>
      <c r="I2" s="62">
        <f>ข้อมูลพื้นฐาน!B10</f>
        <v>0</v>
      </c>
      <c r="J2" s="63"/>
      <c r="K2" s="62"/>
      <c r="L2" s="63" t="s">
        <v>210</v>
      </c>
      <c r="M2" s="68"/>
      <c r="N2" s="68">
        <f>ข้อมูลพื้นฐาน!B13</f>
        <v>0</v>
      </c>
      <c r="O2" s="63" t="s">
        <v>192</v>
      </c>
    </row>
    <row r="3" spans="1:19" ht="18" customHeight="1" x14ac:dyDescent="0.7">
      <c r="A3" s="289" t="s">
        <v>64</v>
      </c>
      <c r="B3" s="290" t="s">
        <v>72</v>
      </c>
      <c r="C3" s="289" t="s">
        <v>71</v>
      </c>
      <c r="D3" s="289"/>
      <c r="E3" s="225"/>
      <c r="F3" s="285" t="s">
        <v>162</v>
      </c>
      <c r="G3" s="286"/>
      <c r="H3" s="286"/>
      <c r="I3" s="286"/>
      <c r="J3" s="286"/>
      <c r="K3" s="286"/>
      <c r="L3" s="286"/>
      <c r="M3" s="286"/>
      <c r="N3" s="286"/>
      <c r="O3" s="287"/>
      <c r="Q3" s="115"/>
    </row>
    <row r="4" spans="1:19" ht="18" customHeight="1" x14ac:dyDescent="0.7">
      <c r="A4" s="289"/>
      <c r="B4" s="290"/>
      <c r="C4" s="289"/>
      <c r="D4" s="289"/>
      <c r="E4" s="225"/>
      <c r="F4" s="112" t="s">
        <v>119</v>
      </c>
      <c r="G4" s="117"/>
      <c r="H4" s="113" t="s">
        <v>121</v>
      </c>
      <c r="I4" s="117"/>
      <c r="J4" s="113" t="s">
        <v>122</v>
      </c>
      <c r="K4" s="118"/>
      <c r="L4" s="113" t="s">
        <v>123</v>
      </c>
      <c r="M4" s="118"/>
      <c r="N4" s="114" t="s">
        <v>124</v>
      </c>
      <c r="O4" s="119"/>
      <c r="Q4" s="115"/>
    </row>
    <row r="5" spans="1:19" ht="18" customHeight="1" x14ac:dyDescent="0.7">
      <c r="A5" s="289"/>
      <c r="B5" s="290"/>
      <c r="C5" s="289"/>
      <c r="D5" s="289"/>
      <c r="E5" s="225"/>
      <c r="F5" s="110" t="s">
        <v>154</v>
      </c>
      <c r="G5" s="110" t="s">
        <v>155</v>
      </c>
      <c r="H5" s="110" t="s">
        <v>156</v>
      </c>
      <c r="I5" s="110" t="s">
        <v>157</v>
      </c>
      <c r="J5" s="110" t="s">
        <v>158</v>
      </c>
      <c r="K5" s="110" t="s">
        <v>159</v>
      </c>
      <c r="L5" s="110" t="s">
        <v>160</v>
      </c>
      <c r="M5" s="110" t="s">
        <v>161</v>
      </c>
      <c r="N5" s="288" t="s">
        <v>135</v>
      </c>
      <c r="O5" s="293" t="s">
        <v>119</v>
      </c>
      <c r="Q5" s="115"/>
    </row>
    <row r="6" spans="1:19" ht="18" customHeight="1" x14ac:dyDescent="0.7">
      <c r="A6" s="289"/>
      <c r="B6" s="290"/>
      <c r="C6" s="291"/>
      <c r="D6" s="291"/>
      <c r="E6" s="292"/>
      <c r="F6" s="295" t="s">
        <v>146</v>
      </c>
      <c r="G6" s="295" t="s">
        <v>147</v>
      </c>
      <c r="H6" s="295" t="s">
        <v>148</v>
      </c>
      <c r="I6" s="295" t="s">
        <v>149</v>
      </c>
      <c r="J6" s="295" t="s">
        <v>150</v>
      </c>
      <c r="K6" s="295" t="s">
        <v>151</v>
      </c>
      <c r="L6" s="295" t="s">
        <v>152</v>
      </c>
      <c r="M6" s="295" t="s">
        <v>153</v>
      </c>
      <c r="N6" s="288"/>
      <c r="O6" s="294"/>
      <c r="Q6" s="115"/>
    </row>
    <row r="7" spans="1:19" ht="21" customHeight="1" x14ac:dyDescent="0.7">
      <c r="A7" s="289"/>
      <c r="B7" s="290"/>
      <c r="C7" s="291"/>
      <c r="D7" s="291"/>
      <c r="E7" s="292"/>
      <c r="F7" s="296"/>
      <c r="G7" s="296"/>
      <c r="H7" s="296"/>
      <c r="I7" s="296"/>
      <c r="J7" s="296"/>
      <c r="K7" s="296"/>
      <c r="L7" s="296"/>
      <c r="M7" s="296"/>
      <c r="N7" s="288"/>
      <c r="O7" s="294"/>
      <c r="Q7" s="115"/>
    </row>
    <row r="8" spans="1:19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3922</v>
      </c>
      <c r="C8" s="88" t="str">
        <f>ข้อมูลนักเรียน!C2</f>
        <v>ด.ช.</v>
      </c>
      <c r="D8" s="89" t="str">
        <f>ข้อมูลนักเรียน!D2</f>
        <v>สุรชัย</v>
      </c>
      <c r="E8" s="89" t="str">
        <f>ข้อมูลนักเรียน!E2</f>
        <v>เมืองปาก</v>
      </c>
      <c r="F8" s="92"/>
      <c r="G8" s="92"/>
      <c r="H8" s="92"/>
      <c r="I8" s="92"/>
      <c r="J8" s="92"/>
      <c r="K8" s="92"/>
      <c r="L8" s="92"/>
      <c r="M8" s="92"/>
      <c r="N8" s="122" t="e">
        <f>IF(ข้อมูลนักเรียน!A2=""," ",AVERAGE(F8:M8))</f>
        <v>#DIV/0!</v>
      </c>
      <c r="O8" s="121" t="e">
        <f>IF(ข้อมูลนักเรียน!A2=""," ",IF(N8&gt;=2.5,"ดีเยี่ยม",IF(N8&gt;=1.5,"ดี",IF(N8&gt;=0.5,"ผ่าน","ไม่ผ่าน"))))</f>
        <v>#DIV/0!</v>
      </c>
      <c r="P8" s="105"/>
      <c r="Q8" s="106" t="s">
        <v>177</v>
      </c>
      <c r="R8" s="107">
        <f>COUNTIF($O$8:$O$41,"ดีเยี่ยม")</f>
        <v>0</v>
      </c>
      <c r="S8" s="108" t="s">
        <v>69</v>
      </c>
    </row>
    <row r="9" spans="1:19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3923</v>
      </c>
      <c r="C9" s="88" t="str">
        <f>ข้อมูลนักเรียน!C3</f>
        <v>ด.ช.</v>
      </c>
      <c r="D9" s="89" t="str">
        <f>ข้อมูลนักเรียน!D3</f>
        <v>ชนาธิป</v>
      </c>
      <c r="E9" s="89" t="str">
        <f>ข้อมูลนักเรียน!E3</f>
        <v>คำมา</v>
      </c>
      <c r="F9" s="92"/>
      <c r="G9" s="91"/>
      <c r="H9" s="91"/>
      <c r="I9" s="91"/>
      <c r="J9" s="91"/>
      <c r="K9" s="91"/>
      <c r="L9" s="91"/>
      <c r="M9" s="91"/>
      <c r="N9" s="122" t="e">
        <f>IF(ข้อมูลนักเรียน!A3=""," ",AVERAGE(F9:M9))</f>
        <v>#DIV/0!</v>
      </c>
      <c r="O9" s="121" t="e">
        <f>IF(ข้อมูลนักเรียน!A3=""," ",IF(N9&gt;=2.5,"ดีเยี่ยม",IF(N9&gt;=1.5,"ดี",IF(N9&gt;=0.5,"ผ่าน","ไม่ผ่าน"))))</f>
        <v>#DIV/0!</v>
      </c>
      <c r="P9" s="105"/>
      <c r="Q9" s="106" t="s">
        <v>178</v>
      </c>
      <c r="R9" s="107">
        <f>COUNTIF($O$8:$O$41,"ดี")</f>
        <v>0</v>
      </c>
      <c r="S9" s="108" t="s">
        <v>69</v>
      </c>
    </row>
    <row r="10" spans="1:19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3924</v>
      </c>
      <c r="C10" s="88" t="str">
        <f>ข้อมูลนักเรียน!C4</f>
        <v>ด.ช.</v>
      </c>
      <c r="D10" s="89" t="str">
        <f>ข้อมูลนักเรียน!D4</f>
        <v>ปกรณ์</v>
      </c>
      <c r="E10" s="89" t="str">
        <f>ข้อมูลนักเรียน!E4</f>
        <v>ศรีบุญ</v>
      </c>
      <c r="F10" s="92"/>
      <c r="G10" s="91"/>
      <c r="H10" s="91"/>
      <c r="I10" s="91"/>
      <c r="J10" s="91"/>
      <c r="K10" s="91"/>
      <c r="L10" s="91"/>
      <c r="M10" s="91"/>
      <c r="N10" s="122" t="e">
        <f>IF(ข้อมูลนักเรียน!A4=""," ",AVERAGE(F10:M10))</f>
        <v>#DIV/0!</v>
      </c>
      <c r="O10" s="121" t="e">
        <f>IF(ข้อมูลนักเรียน!A4=""," ",IF(N10&gt;=2.5,"ดีเยี่ยม",IF(N10&gt;=1.5,"ดี",IF(N10&gt;=0.5,"ผ่าน","ไม่ผ่าน"))))</f>
        <v>#DIV/0!</v>
      </c>
      <c r="P10" s="105"/>
      <c r="Q10" s="106" t="s">
        <v>136</v>
      </c>
      <c r="R10" s="107">
        <f>COUNTIF($O$8:$O$41,"ผ่าน")</f>
        <v>0</v>
      </c>
      <c r="S10" s="108" t="s">
        <v>69</v>
      </c>
    </row>
    <row r="11" spans="1:19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4045</v>
      </c>
      <c r="C11" s="88" t="str">
        <f>ข้อมูลนักเรียน!C5</f>
        <v>ด.ช.</v>
      </c>
      <c r="D11" s="89" t="str">
        <f>ข้อมูลนักเรียน!D5</f>
        <v>นาวิน</v>
      </c>
      <c r="E11" s="89" t="str">
        <f>ข้อมูลนักเรียน!E5</f>
        <v>มาเสือ</v>
      </c>
      <c r="F11" s="92"/>
      <c r="G11" s="91"/>
      <c r="H11" s="91"/>
      <c r="I11" s="91"/>
      <c r="J11" s="91"/>
      <c r="K11" s="91"/>
      <c r="L11" s="91"/>
      <c r="M11" s="91"/>
      <c r="N11" s="122" t="e">
        <f>IF(ข้อมูลนักเรียน!A5=""," ",AVERAGE(F11:M11))</f>
        <v>#DIV/0!</v>
      </c>
      <c r="O11" s="121" t="e">
        <f>IF(ข้อมูลนักเรียน!A5=""," ",IF(N11&gt;=2.5,"ดีเยี่ยม",IF(N11&gt;=1.5,"ดี",IF(N11&gt;=0.5,"ผ่าน","ไม่ผ่าน"))))</f>
        <v>#DIV/0!</v>
      </c>
      <c r="P11" s="105"/>
      <c r="Q11" s="106" t="s">
        <v>137</v>
      </c>
      <c r="R11" s="107">
        <f>COUNTIF($O$8:$O$41,"ไม่ผ่าน")</f>
        <v>0</v>
      </c>
      <c r="S11" s="108" t="s">
        <v>69</v>
      </c>
    </row>
    <row r="12" spans="1:19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4047</v>
      </c>
      <c r="C12" s="88" t="str">
        <f>ข้อมูลนักเรียน!C6</f>
        <v>ด.ช.</v>
      </c>
      <c r="D12" s="89" t="str">
        <f>ข้อมูลนักเรียน!D6</f>
        <v>กุลชาติ</v>
      </c>
      <c r="E12" s="89" t="str">
        <f>ข้อมูลนักเรียน!E6</f>
        <v>พรมตา</v>
      </c>
      <c r="F12" s="92"/>
      <c r="G12" s="91"/>
      <c r="H12" s="91"/>
      <c r="I12" s="91"/>
      <c r="J12" s="91"/>
      <c r="K12" s="91"/>
      <c r="L12" s="91"/>
      <c r="M12" s="91"/>
      <c r="N12" s="122" t="e">
        <f>IF(ข้อมูลนักเรียน!A6=""," ",AVERAGE(F12:M12))</f>
        <v>#DIV/0!</v>
      </c>
      <c r="O12" s="121" t="e">
        <f>IF(ข้อมูลนักเรียน!A6=""," ",IF(N12&gt;=2.5,"ดีเยี่ยม",IF(N12&gt;=1.5,"ดี",IF(N12&gt;=0.5,"ผ่าน","ไม่ผ่าน"))))</f>
        <v>#DIV/0!</v>
      </c>
      <c r="P12" s="105"/>
      <c r="Q12" s="105"/>
      <c r="R12" s="105"/>
      <c r="S12" s="105"/>
    </row>
    <row r="13" spans="1:19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4052</v>
      </c>
      <c r="C13" s="88" t="str">
        <f>ข้อมูลนักเรียน!C7</f>
        <v>ด.ช.</v>
      </c>
      <c r="D13" s="89" t="str">
        <f>ข้อมูลนักเรียน!D7</f>
        <v>เอกวัส</v>
      </c>
      <c r="E13" s="89" t="str">
        <f>ข้อมูลนักเรียน!E7</f>
        <v>แพรทอง</v>
      </c>
      <c r="F13" s="92"/>
      <c r="G13" s="91"/>
      <c r="H13" s="91"/>
      <c r="I13" s="91"/>
      <c r="J13" s="91"/>
      <c r="K13" s="91"/>
      <c r="L13" s="91"/>
      <c r="M13" s="91"/>
      <c r="N13" s="122" t="e">
        <f>IF(ข้อมูลนักเรียน!A7=""," ",AVERAGE(F13:M13))</f>
        <v>#DIV/0!</v>
      </c>
      <c r="O13" s="121" t="e">
        <f>IF(ข้อมูลนักเรียน!A7=""," ",IF(N13&gt;=2.5,"ดีเยี่ยม",IF(N13&gt;=1.5,"ดี",IF(N13&gt;=0.5,"ผ่าน","ไม่ผ่าน"))))</f>
        <v>#DIV/0!</v>
      </c>
      <c r="P13" s="105"/>
      <c r="Q13" s="105"/>
      <c r="R13" s="105"/>
      <c r="S13" s="105"/>
    </row>
    <row r="14" spans="1:19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4129</v>
      </c>
      <c r="C14" s="88" t="str">
        <f>ข้อมูลนักเรียน!C8</f>
        <v>ด.ช.</v>
      </c>
      <c r="D14" s="89" t="str">
        <f>ข้อมูลนักเรียน!D8</f>
        <v>ภูวเดช</v>
      </c>
      <c r="E14" s="89" t="str">
        <f>ข้อมูลนักเรียน!E8</f>
        <v>แก้วประดับ</v>
      </c>
      <c r="F14" s="92"/>
      <c r="G14" s="91"/>
      <c r="H14" s="91"/>
      <c r="I14" s="91"/>
      <c r="J14" s="91"/>
      <c r="K14" s="91"/>
      <c r="L14" s="91"/>
      <c r="M14" s="91"/>
      <c r="N14" s="122" t="e">
        <f>IF(ข้อมูลนักเรียน!A8=""," ",AVERAGE(F14:M14))</f>
        <v>#DIV/0!</v>
      </c>
      <c r="O14" s="121" t="e">
        <f>IF(ข้อมูลนักเรียน!A8=""," ",IF(N14&gt;=2.5,"ดีเยี่ยม",IF(N14&gt;=1.5,"ดี",IF(N14&gt;=0.5,"ผ่าน","ไม่ผ่าน"))))</f>
        <v>#DIV/0!</v>
      </c>
      <c r="P14" s="105"/>
      <c r="Q14" s="105"/>
      <c r="R14" s="105"/>
      <c r="S14" s="105"/>
    </row>
    <row r="15" spans="1:19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3959</v>
      </c>
      <c r="C15" s="88" t="str">
        <f>ข้อมูลนักเรียน!C9</f>
        <v>ด.ญ.</v>
      </c>
      <c r="D15" s="89" t="str">
        <f>ข้อมูลนักเรียน!D9</f>
        <v>ปาริชาติ</v>
      </c>
      <c r="E15" s="89" t="str">
        <f>ข้อมูลนักเรียน!E9</f>
        <v>แก้วใส</v>
      </c>
      <c r="F15" s="92"/>
      <c r="G15" s="91"/>
      <c r="H15" s="91"/>
      <c r="I15" s="91"/>
      <c r="J15" s="91"/>
      <c r="K15" s="91"/>
      <c r="L15" s="91"/>
      <c r="M15" s="91"/>
      <c r="N15" s="122" t="e">
        <f>IF(ข้อมูลนักเรียน!A9=""," ",AVERAGE(F15:M15))</f>
        <v>#DIV/0!</v>
      </c>
      <c r="O15" s="121" t="e">
        <f>IF(ข้อมูลนักเรียน!A9=""," ",IF(N15&gt;=2.5,"ดีเยี่ยม",IF(N15&gt;=1.5,"ดี",IF(N15&gt;=0.5,"ผ่าน","ไม่ผ่าน"))))</f>
        <v>#DIV/0!</v>
      </c>
      <c r="P15" s="105"/>
      <c r="Q15" s="105"/>
      <c r="R15" s="105"/>
      <c r="S15" s="105"/>
    </row>
    <row r="16" spans="1:19" s="96" customFormat="1" ht="18" customHeight="1" x14ac:dyDescent="0.25">
      <c r="A16" s="86">
        <f>ข้อมูลนักเรียน!A10</f>
        <v>0</v>
      </c>
      <c r="B16" s="87">
        <f>ข้อมูลนักเรียน!B10</f>
        <v>0</v>
      </c>
      <c r="C16" s="88">
        <f>ข้อมูลนักเรียน!C10</f>
        <v>0</v>
      </c>
      <c r="D16" s="89">
        <f>ข้อมูลนักเรียน!D10</f>
        <v>0</v>
      </c>
      <c r="E16" s="89">
        <f>ข้อมูลนักเรียน!E10</f>
        <v>0</v>
      </c>
      <c r="F16" s="92"/>
      <c r="G16" s="91"/>
      <c r="H16" s="91"/>
      <c r="I16" s="91"/>
      <c r="J16" s="91"/>
      <c r="K16" s="91"/>
      <c r="L16" s="91"/>
      <c r="M16" s="91"/>
      <c r="N16" s="122" t="str">
        <f>IF(ข้อมูลนักเรียน!A10=""," ",AVERAGE(F16:M16))</f>
        <v xml:space="preserve"> </v>
      </c>
      <c r="O16" s="121" t="str">
        <f>IF(ข้อมูลนักเรียน!A10=""," ",IF(N16&gt;=2.5,"ดีเยี่ยม",IF(N16&gt;=1.5,"ดี",IF(N16&gt;=0.5,"ผ่าน","ไม่ผ่าน"))))</f>
        <v xml:space="preserve"> </v>
      </c>
      <c r="P16" s="105"/>
      <c r="Q16" s="105"/>
      <c r="R16" s="105"/>
      <c r="S16" s="105"/>
    </row>
    <row r="17" spans="1:19" s="96" customFormat="1" ht="18" customHeight="1" x14ac:dyDescent="0.25">
      <c r="A17" s="86">
        <f>ข้อมูลนักเรียน!A11</f>
        <v>0</v>
      </c>
      <c r="B17" s="87">
        <f>ข้อมูลนักเรียน!B11</f>
        <v>0</v>
      </c>
      <c r="C17" s="88">
        <f>ข้อมูลนักเรียน!C11</f>
        <v>0</v>
      </c>
      <c r="D17" s="89">
        <f>ข้อมูลนักเรียน!D11</f>
        <v>0</v>
      </c>
      <c r="E17" s="89">
        <f>ข้อมูลนักเรียน!E11</f>
        <v>0</v>
      </c>
      <c r="F17" s="92"/>
      <c r="G17" s="91"/>
      <c r="H17" s="91"/>
      <c r="I17" s="91"/>
      <c r="J17" s="91"/>
      <c r="K17" s="91"/>
      <c r="L17" s="91"/>
      <c r="M17" s="91"/>
      <c r="N17" s="122" t="str">
        <f>IF(ข้อมูลนักเรียน!A11=""," ",AVERAGE(F17:M17))</f>
        <v xml:space="preserve"> </v>
      </c>
      <c r="O17" s="121" t="str">
        <f>IF(ข้อมูลนักเรียน!A11=""," ",IF(N17&gt;=2.5,"ดีเยี่ยม",IF(N17&gt;=1.5,"ดี",IF(N17&gt;=0.5,"ผ่าน","ไม่ผ่าน"))))</f>
        <v xml:space="preserve"> </v>
      </c>
      <c r="P17" s="105"/>
      <c r="Q17" s="105"/>
      <c r="R17" s="105"/>
      <c r="S17" s="105"/>
    </row>
    <row r="18" spans="1:19" s="96" customFormat="1" ht="18" customHeight="1" x14ac:dyDescent="0.25">
      <c r="A18" s="86">
        <f>ข้อมูลนักเรียน!A12</f>
        <v>0</v>
      </c>
      <c r="B18" s="87">
        <f>ข้อมูลนักเรียน!B12</f>
        <v>0</v>
      </c>
      <c r="C18" s="88">
        <f>ข้อมูลนักเรียน!C12</f>
        <v>0</v>
      </c>
      <c r="D18" s="89">
        <f>ข้อมูลนักเรียน!D12</f>
        <v>0</v>
      </c>
      <c r="E18" s="89">
        <f>ข้อมูลนักเรียน!E12</f>
        <v>0</v>
      </c>
      <c r="F18" s="92"/>
      <c r="G18" s="91"/>
      <c r="H18" s="91"/>
      <c r="I18" s="91"/>
      <c r="J18" s="91"/>
      <c r="K18" s="91"/>
      <c r="L18" s="91"/>
      <c r="M18" s="91"/>
      <c r="N18" s="122" t="str">
        <f>IF(ข้อมูลนักเรียน!A12=""," ",AVERAGE(F18:M18))</f>
        <v xml:space="preserve"> </v>
      </c>
      <c r="O18" s="121" t="str">
        <f>IF(ข้อมูลนักเรียน!A12=""," ",IF(N18&gt;=2.5,"ดีเยี่ยม",IF(N18&gt;=1.5,"ดี",IF(N18&gt;=0.5,"ผ่าน","ไม่ผ่าน"))))</f>
        <v xml:space="preserve"> </v>
      </c>
      <c r="P18" s="105"/>
      <c r="Q18" s="105"/>
      <c r="R18" s="105"/>
      <c r="S18" s="105"/>
    </row>
    <row r="19" spans="1:19" s="96" customFormat="1" ht="18" customHeight="1" x14ac:dyDescent="0.25">
      <c r="A19" s="86">
        <f>ข้อมูลนักเรียน!A13</f>
        <v>0</v>
      </c>
      <c r="B19" s="87">
        <f>ข้อมูลนักเรียน!B13</f>
        <v>0</v>
      </c>
      <c r="C19" s="88">
        <f>ข้อมูลนักเรียน!C13</f>
        <v>0</v>
      </c>
      <c r="D19" s="89">
        <f>ข้อมูลนักเรียน!D13</f>
        <v>0</v>
      </c>
      <c r="E19" s="89">
        <f>ข้อมูลนักเรียน!E13</f>
        <v>0</v>
      </c>
      <c r="F19" s="92"/>
      <c r="G19" s="91"/>
      <c r="H19" s="91"/>
      <c r="I19" s="91"/>
      <c r="J19" s="91"/>
      <c r="K19" s="91"/>
      <c r="L19" s="91"/>
      <c r="M19" s="91"/>
      <c r="N19" s="122" t="str">
        <f>IF(ข้อมูลนักเรียน!A13=""," ",AVERAGE(F19:M19))</f>
        <v xml:space="preserve"> </v>
      </c>
      <c r="O19" s="121" t="str">
        <f>IF(ข้อมูลนักเรียน!A13=""," ",IF(N19&gt;=2.5,"ดีเยี่ยม",IF(N19&gt;=1.5,"ดี",IF(N19&gt;=0.5,"ผ่าน","ไม่ผ่าน"))))</f>
        <v xml:space="preserve"> </v>
      </c>
      <c r="P19" s="105"/>
      <c r="Q19" s="105"/>
      <c r="R19" s="105"/>
      <c r="S19" s="105"/>
    </row>
    <row r="20" spans="1:19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2"/>
      <c r="G20" s="91"/>
      <c r="H20" s="91"/>
      <c r="I20" s="91"/>
      <c r="J20" s="91"/>
      <c r="K20" s="91"/>
      <c r="L20" s="91"/>
      <c r="M20" s="91"/>
      <c r="N20" s="122" t="str">
        <f>IF(ข้อมูลนักเรียน!A14=""," ",AVERAGE(F20:M20))</f>
        <v xml:space="preserve"> </v>
      </c>
      <c r="O20" s="121" t="str">
        <f>IF(ข้อมูลนักเรียน!A14=""," ",IF(N20&gt;=2.5,"ดีเยี่ยม",IF(N20&gt;=1.5,"ดี",IF(N20&gt;=0.5,"ผ่าน","ไม่ผ่าน"))))</f>
        <v xml:space="preserve"> </v>
      </c>
      <c r="P20" s="105"/>
      <c r="Q20" s="105"/>
      <c r="R20" s="105"/>
      <c r="S20" s="105"/>
    </row>
    <row r="21" spans="1:19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2"/>
      <c r="G21" s="91"/>
      <c r="H21" s="91"/>
      <c r="I21" s="91"/>
      <c r="J21" s="91"/>
      <c r="K21" s="91"/>
      <c r="L21" s="91"/>
      <c r="M21" s="91"/>
      <c r="N21" s="122" t="str">
        <f>IF(ข้อมูลนักเรียน!A15=""," ",AVERAGE(F21:M21))</f>
        <v xml:space="preserve"> </v>
      </c>
      <c r="O21" s="121" t="str">
        <f>IF(ข้อมูลนักเรียน!A15=""," ",IF(N21&gt;=2.5,"ดีเยี่ยม",IF(N21&gt;=1.5,"ดี",IF(N21&gt;=0.5,"ผ่าน","ไม่ผ่าน"))))</f>
        <v xml:space="preserve"> </v>
      </c>
      <c r="P21" s="105"/>
      <c r="Q21" s="105"/>
      <c r="R21" s="105"/>
      <c r="S21" s="105"/>
    </row>
    <row r="22" spans="1:19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2"/>
      <c r="G22" s="91"/>
      <c r="H22" s="91"/>
      <c r="I22" s="91"/>
      <c r="J22" s="91"/>
      <c r="K22" s="91"/>
      <c r="L22" s="91"/>
      <c r="M22" s="91"/>
      <c r="N22" s="122" t="str">
        <f>IF(ข้อมูลนักเรียน!A16=""," ",AVERAGE(F22:M22))</f>
        <v xml:space="preserve"> </v>
      </c>
      <c r="O22" s="121" t="str">
        <f>IF(ข้อมูลนักเรียน!A16=""," ",IF(N22&gt;=2.5,"ดีเยี่ยม",IF(N22&gt;=1.5,"ดี",IF(N22&gt;=0.5,"ผ่าน","ไม่ผ่าน"))))</f>
        <v xml:space="preserve"> </v>
      </c>
      <c r="P22" s="105"/>
      <c r="Q22" s="105"/>
      <c r="R22" s="105"/>
      <c r="S22" s="105"/>
    </row>
    <row r="23" spans="1:19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2"/>
      <c r="G23" s="91"/>
      <c r="H23" s="91"/>
      <c r="I23" s="91"/>
      <c r="J23" s="91"/>
      <c r="K23" s="91"/>
      <c r="L23" s="91"/>
      <c r="M23" s="91"/>
      <c r="N23" s="122" t="str">
        <f>IF(ข้อมูลนักเรียน!A17=""," ",AVERAGE(F23:M23))</f>
        <v xml:space="preserve"> </v>
      </c>
      <c r="O23" s="121" t="str">
        <f>IF(ข้อมูลนักเรียน!A17=""," ",IF(N23&gt;=2.5,"ดีเยี่ยม",IF(N23&gt;=1.5,"ดี",IF(N23&gt;=0.5,"ผ่าน","ไม่ผ่าน"))))</f>
        <v xml:space="preserve"> </v>
      </c>
      <c r="P23" s="105"/>
      <c r="Q23" s="105"/>
      <c r="R23" s="105"/>
      <c r="S23" s="105"/>
    </row>
    <row r="24" spans="1:19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2"/>
      <c r="G24" s="91"/>
      <c r="H24" s="91"/>
      <c r="I24" s="91"/>
      <c r="J24" s="91"/>
      <c r="K24" s="91"/>
      <c r="L24" s="91"/>
      <c r="M24" s="91"/>
      <c r="N24" s="122" t="str">
        <f>IF(ข้อมูลนักเรียน!A18=""," ",AVERAGE(F24:M24))</f>
        <v xml:space="preserve"> </v>
      </c>
      <c r="O24" s="121" t="str">
        <f>IF(ข้อมูลนักเรียน!A18=""," ",IF(N24&gt;=2.5,"ดีเยี่ยม",IF(N24&gt;=1.5,"ดี",IF(N24&gt;=0.5,"ผ่าน","ไม่ผ่าน"))))</f>
        <v xml:space="preserve"> </v>
      </c>
      <c r="P24" s="105"/>
      <c r="Q24" s="105"/>
      <c r="R24" s="105"/>
      <c r="S24" s="105"/>
    </row>
    <row r="25" spans="1:19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2"/>
      <c r="G25" s="91"/>
      <c r="H25" s="91"/>
      <c r="I25" s="91"/>
      <c r="J25" s="91"/>
      <c r="K25" s="91"/>
      <c r="L25" s="91"/>
      <c r="M25" s="91"/>
      <c r="N25" s="122" t="str">
        <f>IF(ข้อมูลนักเรียน!A19=""," ",AVERAGE(F25:M25))</f>
        <v xml:space="preserve"> </v>
      </c>
      <c r="O25" s="121" t="str">
        <f>IF(ข้อมูลนักเรียน!A19=""," ",IF(N25&gt;=2.5,"ดีเยี่ยม",IF(N25&gt;=1.5,"ดี",IF(N25&gt;=0.5,"ผ่าน","ไม่ผ่าน"))))</f>
        <v xml:space="preserve"> </v>
      </c>
      <c r="P25" s="105"/>
      <c r="Q25" s="105"/>
      <c r="R25" s="105"/>
      <c r="S25" s="105"/>
    </row>
    <row r="26" spans="1:19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2"/>
      <c r="G26" s="91"/>
      <c r="H26" s="91"/>
      <c r="I26" s="91"/>
      <c r="J26" s="91"/>
      <c r="K26" s="91"/>
      <c r="L26" s="91"/>
      <c r="M26" s="91"/>
      <c r="N26" s="122" t="str">
        <f>IF(ข้อมูลนักเรียน!A20=""," ",AVERAGE(F26:M26))</f>
        <v xml:space="preserve"> </v>
      </c>
      <c r="O26" s="121" t="str">
        <f>IF(ข้อมูลนักเรียน!A20=""," ",IF(N26&gt;=2.5,"ดีเยี่ยม",IF(N26&gt;=1.5,"ดี",IF(N26&gt;=0.5,"ผ่าน","ไม่ผ่าน"))))</f>
        <v xml:space="preserve"> </v>
      </c>
      <c r="P26" s="105"/>
      <c r="Q26" s="105"/>
      <c r="R26" s="105"/>
      <c r="S26" s="105"/>
    </row>
    <row r="27" spans="1:19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2"/>
      <c r="G27" s="91"/>
      <c r="H27" s="91"/>
      <c r="I27" s="91"/>
      <c r="J27" s="91"/>
      <c r="K27" s="91"/>
      <c r="L27" s="91"/>
      <c r="M27" s="91"/>
      <c r="N27" s="122" t="str">
        <f>IF(ข้อมูลนักเรียน!A21=""," ",AVERAGE(F27:M27))</f>
        <v xml:space="preserve"> </v>
      </c>
      <c r="O27" s="121" t="str">
        <f>IF(ข้อมูลนักเรียน!A21=""," ",IF(N27&gt;=2.5,"ดีเยี่ยม",IF(N27&gt;=1.5,"ดี",IF(N27&gt;=0.5,"ผ่าน","ไม่ผ่าน"))))</f>
        <v xml:space="preserve"> </v>
      </c>
      <c r="P27" s="105"/>
      <c r="Q27" s="105"/>
      <c r="R27" s="105"/>
      <c r="S27" s="105"/>
    </row>
    <row r="28" spans="1:19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2"/>
      <c r="G28" s="91"/>
      <c r="H28" s="91"/>
      <c r="I28" s="91"/>
      <c r="J28" s="91"/>
      <c r="K28" s="91"/>
      <c r="L28" s="91"/>
      <c r="M28" s="91"/>
      <c r="N28" s="122" t="str">
        <f>IF(ข้อมูลนักเรียน!A22=""," ",AVERAGE(F28:M28))</f>
        <v xml:space="preserve"> </v>
      </c>
      <c r="O28" s="121" t="str">
        <f>IF(ข้อมูลนักเรียน!A22=""," ",IF(N28&gt;=2.5,"ดีเยี่ยม",IF(N28&gt;=1.5,"ดี",IF(N28&gt;=0.5,"ผ่าน","ไม่ผ่าน"))))</f>
        <v xml:space="preserve"> </v>
      </c>
      <c r="P28" s="105"/>
      <c r="Q28" s="105"/>
      <c r="R28" s="105"/>
      <c r="S28" s="105"/>
    </row>
    <row r="29" spans="1:19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2"/>
      <c r="G29" s="91"/>
      <c r="H29" s="91"/>
      <c r="I29" s="91"/>
      <c r="J29" s="91"/>
      <c r="K29" s="91"/>
      <c r="L29" s="91"/>
      <c r="M29" s="91"/>
      <c r="N29" s="122" t="str">
        <f>IF(ข้อมูลนักเรียน!A23=""," ",AVERAGE(F29:M29))</f>
        <v xml:space="preserve"> </v>
      </c>
      <c r="O29" s="121" t="str">
        <f>IF(ข้อมูลนักเรียน!A23=""," ",IF(N29&gt;=2.5,"ดีเยี่ยม",IF(N29&gt;=1.5,"ดี",IF(N29&gt;=0.5,"ผ่าน","ไม่ผ่าน"))))</f>
        <v xml:space="preserve"> </v>
      </c>
      <c r="P29" s="105"/>
      <c r="Q29" s="105"/>
      <c r="R29" s="105"/>
      <c r="S29" s="105"/>
    </row>
    <row r="30" spans="1:19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2"/>
      <c r="G30" s="91"/>
      <c r="H30" s="91"/>
      <c r="I30" s="91"/>
      <c r="J30" s="91"/>
      <c r="K30" s="91"/>
      <c r="L30" s="91"/>
      <c r="M30" s="91"/>
      <c r="N30" s="122" t="str">
        <f>IF(ข้อมูลนักเรียน!A24=""," ",AVERAGE(F30:M30))</f>
        <v xml:space="preserve"> </v>
      </c>
      <c r="O30" s="121" t="str">
        <f>IF(ข้อมูลนักเรียน!A24=""," ",IF(N30&gt;=2.5,"ดีเยี่ยม",IF(N30&gt;=1.5,"ดี",IF(N30&gt;=0.5,"ผ่าน","ไม่ผ่าน"))))</f>
        <v xml:space="preserve"> </v>
      </c>
      <c r="P30" s="105"/>
      <c r="Q30" s="105"/>
      <c r="R30" s="105"/>
      <c r="S30" s="105"/>
    </row>
    <row r="31" spans="1:19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2"/>
      <c r="G31" s="91"/>
      <c r="H31" s="91"/>
      <c r="I31" s="91"/>
      <c r="J31" s="91"/>
      <c r="K31" s="91"/>
      <c r="L31" s="91"/>
      <c r="M31" s="91"/>
      <c r="N31" s="122" t="str">
        <f>IF(ข้อมูลนักเรียน!A25=""," ",AVERAGE(F31:M31))</f>
        <v xml:space="preserve"> </v>
      </c>
      <c r="O31" s="121" t="str">
        <f>IF(ข้อมูลนักเรียน!A25=""," ",IF(N31&gt;=2.5,"ดีเยี่ยม",IF(N31&gt;=1.5,"ดี",IF(N31&gt;=0.5,"ผ่าน","ไม่ผ่าน"))))</f>
        <v xml:space="preserve"> </v>
      </c>
      <c r="P31" s="105"/>
      <c r="Q31" s="105"/>
      <c r="R31" s="105"/>
      <c r="S31" s="105"/>
    </row>
    <row r="32" spans="1:19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2"/>
      <c r="G32" s="91"/>
      <c r="H32" s="91"/>
      <c r="I32" s="91"/>
      <c r="J32" s="91"/>
      <c r="K32" s="91"/>
      <c r="L32" s="91"/>
      <c r="M32" s="91"/>
      <c r="N32" s="122" t="str">
        <f>IF(ข้อมูลนักเรียน!A26=""," ",AVERAGE(F32:M32))</f>
        <v xml:space="preserve"> </v>
      </c>
      <c r="O32" s="121" t="str">
        <f>IF(ข้อมูลนักเรียน!A26=""," ",IF(N32&gt;=2.5,"ดีเยี่ยม",IF(N32&gt;=1.5,"ดี",IF(N32&gt;=0.5,"ผ่าน","ไม่ผ่าน"))))</f>
        <v xml:space="preserve"> </v>
      </c>
      <c r="P32" s="105"/>
      <c r="Q32" s="105"/>
      <c r="R32" s="105"/>
      <c r="S32" s="105"/>
    </row>
    <row r="33" spans="1:19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2"/>
      <c r="G33" s="91"/>
      <c r="H33" s="91"/>
      <c r="I33" s="91"/>
      <c r="J33" s="91"/>
      <c r="K33" s="91"/>
      <c r="L33" s="91"/>
      <c r="M33" s="91"/>
      <c r="N33" s="122" t="str">
        <f>IF(ข้อมูลนักเรียน!A27=""," ",AVERAGE(F33:M33))</f>
        <v xml:space="preserve"> </v>
      </c>
      <c r="O33" s="121" t="str">
        <f>IF(ข้อมูลนักเรียน!A27=""," ",IF(N33&gt;=2.5,"ดีเยี่ยม",IF(N33&gt;=1.5,"ดี",IF(N33&gt;=0.5,"ผ่าน","ไม่ผ่าน"))))</f>
        <v xml:space="preserve"> </v>
      </c>
      <c r="P33" s="105"/>
      <c r="Q33" s="105"/>
      <c r="R33" s="105"/>
      <c r="S33" s="105"/>
    </row>
    <row r="34" spans="1:19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2"/>
      <c r="G34" s="91"/>
      <c r="H34" s="91"/>
      <c r="I34" s="91"/>
      <c r="J34" s="91"/>
      <c r="K34" s="91"/>
      <c r="L34" s="91"/>
      <c r="M34" s="91"/>
      <c r="N34" s="122" t="str">
        <f>IF(ข้อมูลนักเรียน!A28=""," ",AVERAGE(F34:M34))</f>
        <v xml:space="preserve"> </v>
      </c>
      <c r="O34" s="121" t="str">
        <f>IF(ข้อมูลนักเรียน!A28=""," ",IF(N34&gt;=2.5,"ดีเยี่ยม",IF(N34&gt;=1.5,"ดี",IF(N34&gt;=0.5,"ผ่าน","ไม่ผ่าน"))))</f>
        <v xml:space="preserve"> </v>
      </c>
      <c r="P34" s="105"/>
      <c r="Q34" s="105"/>
      <c r="R34" s="105"/>
      <c r="S34" s="105"/>
    </row>
    <row r="35" spans="1:19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2"/>
      <c r="G35" s="91"/>
      <c r="H35" s="91"/>
      <c r="I35" s="91"/>
      <c r="J35" s="91"/>
      <c r="K35" s="91"/>
      <c r="L35" s="91"/>
      <c r="M35" s="91"/>
      <c r="N35" s="122" t="str">
        <f>IF(ข้อมูลนักเรียน!A29=""," ",AVERAGE(F35:M35))</f>
        <v xml:space="preserve"> </v>
      </c>
      <c r="O35" s="121" t="str">
        <f>IF(ข้อมูลนักเรียน!A29=""," ",IF(N35&gt;=2.5,"ดีเยี่ยม",IF(N35&gt;=1.5,"ดี",IF(N35&gt;=0.5,"ผ่าน","ไม่ผ่าน"))))</f>
        <v xml:space="preserve"> </v>
      </c>
      <c r="P35" s="105"/>
      <c r="Q35" s="105"/>
      <c r="R35" s="105"/>
      <c r="S35" s="105"/>
    </row>
    <row r="36" spans="1:19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2"/>
      <c r="G36" s="91"/>
      <c r="H36" s="91"/>
      <c r="I36" s="91"/>
      <c r="J36" s="91"/>
      <c r="K36" s="91"/>
      <c r="L36" s="91"/>
      <c r="M36" s="91"/>
      <c r="N36" s="122" t="str">
        <f>IF(ข้อมูลนักเรียน!A30=""," ",AVERAGE(F36:M36))</f>
        <v xml:space="preserve"> </v>
      </c>
      <c r="O36" s="121" t="str">
        <f>IF(ข้อมูลนักเรียน!A30=""," ",IF(N36&gt;=2.5,"ดีเยี่ยม",IF(N36&gt;=1.5,"ดี",IF(N36&gt;=0.5,"ผ่าน","ไม่ผ่าน"))))</f>
        <v xml:space="preserve"> </v>
      </c>
      <c r="P36" s="105"/>
      <c r="Q36" s="105"/>
      <c r="R36" s="105"/>
      <c r="S36" s="105"/>
    </row>
    <row r="37" spans="1:19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2"/>
      <c r="G37" s="91"/>
      <c r="H37" s="91"/>
      <c r="I37" s="91"/>
      <c r="J37" s="91"/>
      <c r="K37" s="91"/>
      <c r="L37" s="91"/>
      <c r="M37" s="91"/>
      <c r="N37" s="122" t="str">
        <f>IF(ข้อมูลนักเรียน!A31=""," ",AVERAGE(F37:M37))</f>
        <v xml:space="preserve"> </v>
      </c>
      <c r="O37" s="121" t="str">
        <f>IF(ข้อมูลนักเรียน!A31=""," ",IF(N37&gt;=2.5,"ดีเยี่ยม",IF(N37&gt;=1.5,"ดี",IF(N37&gt;=0.5,"ผ่าน","ไม่ผ่าน"))))</f>
        <v xml:space="preserve"> </v>
      </c>
      <c r="P37" s="105"/>
      <c r="Q37" s="105"/>
      <c r="R37" s="105"/>
      <c r="S37" s="105"/>
    </row>
    <row r="38" spans="1:19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2"/>
      <c r="G38" s="91"/>
      <c r="H38" s="91"/>
      <c r="I38" s="91"/>
      <c r="J38" s="91"/>
      <c r="K38" s="91"/>
      <c r="L38" s="91"/>
      <c r="M38" s="91"/>
      <c r="N38" s="122" t="str">
        <f>IF(ข้อมูลนักเรียน!A32=""," ",AVERAGE(F38:M38))</f>
        <v xml:space="preserve"> </v>
      </c>
      <c r="O38" s="121" t="str">
        <f>IF(ข้อมูลนักเรียน!A32=""," ",IF(N38&gt;=2.5,"ดีเยี่ยม",IF(N38&gt;=1.5,"ดี",IF(N38&gt;=0.5,"ผ่าน","ไม่ผ่าน"))))</f>
        <v xml:space="preserve"> </v>
      </c>
      <c r="P38" s="105"/>
      <c r="Q38" s="105"/>
      <c r="R38" s="105"/>
      <c r="S38" s="105"/>
    </row>
    <row r="39" spans="1:19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2"/>
      <c r="G39" s="91"/>
      <c r="H39" s="91"/>
      <c r="I39" s="91"/>
      <c r="J39" s="91"/>
      <c r="K39" s="91"/>
      <c r="L39" s="91"/>
      <c r="M39" s="91"/>
      <c r="N39" s="122" t="str">
        <f>IF(ข้อมูลนักเรียน!A33=""," ",AVERAGE(F39:M39))</f>
        <v xml:space="preserve"> </v>
      </c>
      <c r="O39" s="121" t="str">
        <f>IF(ข้อมูลนักเรียน!A33=""," ",IF(N39&gt;=2.5,"ดีเยี่ยม",IF(N39&gt;=1.5,"ดี",IF(N39&gt;=0.5,"ผ่าน","ไม่ผ่าน"))))</f>
        <v xml:space="preserve"> </v>
      </c>
      <c r="P39" s="105"/>
      <c r="Q39" s="105"/>
      <c r="R39" s="105"/>
      <c r="S39" s="105"/>
    </row>
    <row r="40" spans="1:19" s="96" customForma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2"/>
      <c r="G40" s="91"/>
      <c r="H40" s="91"/>
      <c r="I40" s="91"/>
      <c r="J40" s="91"/>
      <c r="K40" s="91"/>
      <c r="L40" s="91"/>
      <c r="M40" s="91"/>
      <c r="N40" s="122" t="str">
        <f>IF(ข้อมูลนักเรียน!A34=""," ",AVERAGE(F40:M40))</f>
        <v xml:space="preserve"> </v>
      </c>
      <c r="O40" s="121" t="str">
        <f>IF(ข้อมูลนักเรียน!A34=""," ",IF(N40&gt;=2.5,"ดีเยี่ยม",IF(N40&gt;=1.5,"ดี",IF(N40&gt;=0.5,"ผ่าน","ไม่ผ่าน"))))</f>
        <v xml:space="preserve"> </v>
      </c>
      <c r="P40" s="105"/>
      <c r="Q40" s="105"/>
      <c r="R40" s="105"/>
      <c r="S40" s="105"/>
    </row>
    <row r="41" spans="1:19" s="96" customFormat="1" x14ac:dyDescent="0.25">
      <c r="A41" s="93"/>
      <c r="B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105"/>
      <c r="Q41" s="105"/>
      <c r="R41" s="105"/>
      <c r="S41" s="105"/>
    </row>
    <row r="42" spans="1:19" s="96" customFormat="1" x14ac:dyDescent="0.25">
      <c r="A42" s="93"/>
      <c r="B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105"/>
      <c r="Q42" s="105"/>
      <c r="R42" s="105"/>
      <c r="S42" s="105"/>
    </row>
    <row r="43" spans="1:19" s="96" customFormat="1" x14ac:dyDescent="0.25">
      <c r="A43" s="93"/>
      <c r="B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105"/>
      <c r="Q43" s="105"/>
      <c r="R43" s="105"/>
      <c r="S43" s="105"/>
    </row>
    <row r="44" spans="1:19" s="96" customFormat="1" x14ac:dyDescent="0.25">
      <c r="A44" s="93"/>
      <c r="B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105"/>
      <c r="Q44" s="105"/>
      <c r="R44" s="105"/>
      <c r="S44" s="105"/>
    </row>
    <row r="45" spans="1:19" s="96" customFormat="1" x14ac:dyDescent="0.25">
      <c r="A45" s="93"/>
      <c r="B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105"/>
      <c r="Q45" s="105"/>
      <c r="R45" s="105"/>
      <c r="S45" s="105"/>
    </row>
    <row r="46" spans="1:19" s="96" customFormat="1" x14ac:dyDescent="0.25">
      <c r="A46" s="93"/>
      <c r="B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105"/>
      <c r="Q46" s="105"/>
      <c r="R46" s="105"/>
      <c r="S46" s="105"/>
    </row>
    <row r="47" spans="1:19" s="96" customFormat="1" x14ac:dyDescent="0.25">
      <c r="A47" s="93"/>
      <c r="B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105"/>
      <c r="Q47" s="105"/>
      <c r="R47" s="105"/>
      <c r="S47" s="105"/>
    </row>
    <row r="48" spans="1:19" s="96" customFormat="1" x14ac:dyDescent="0.25">
      <c r="A48" s="93"/>
      <c r="B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105"/>
      <c r="Q48" s="105"/>
      <c r="R48" s="105"/>
      <c r="S48" s="105"/>
    </row>
    <row r="49" spans="1:19" s="96" customFormat="1" x14ac:dyDescent="0.25">
      <c r="A49" s="93"/>
      <c r="B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105"/>
      <c r="Q49" s="105"/>
      <c r="R49" s="105"/>
      <c r="S49" s="105"/>
    </row>
    <row r="50" spans="1:19" s="96" customFormat="1" x14ac:dyDescent="0.25">
      <c r="A50" s="93"/>
      <c r="B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105"/>
      <c r="Q50" s="105"/>
      <c r="R50" s="105"/>
      <c r="S50" s="105"/>
    </row>
    <row r="51" spans="1:19" s="96" customFormat="1" x14ac:dyDescent="0.25">
      <c r="A51" s="93"/>
      <c r="B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105"/>
      <c r="Q51" s="105"/>
      <c r="R51" s="105"/>
      <c r="S51" s="105"/>
    </row>
    <row r="52" spans="1:19" s="96" customFormat="1" x14ac:dyDescent="0.25">
      <c r="A52" s="93"/>
      <c r="B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105"/>
      <c r="Q52" s="105"/>
      <c r="R52" s="105"/>
      <c r="S52" s="105"/>
    </row>
    <row r="53" spans="1:19" s="96" customFormat="1" x14ac:dyDescent="0.25">
      <c r="A53" s="93"/>
      <c r="B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105"/>
      <c r="Q53" s="105"/>
      <c r="R53" s="105"/>
      <c r="S53" s="105"/>
    </row>
    <row r="54" spans="1:19" s="96" customFormat="1" x14ac:dyDescent="0.25">
      <c r="A54" s="93"/>
      <c r="B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105"/>
      <c r="Q54" s="105"/>
      <c r="R54" s="105"/>
      <c r="S54" s="105"/>
    </row>
  </sheetData>
  <sheetProtection algorithmName="SHA-512" hashValue="1Bz2uMnuRc1k6EAf4ayKr15KYAqrvWw0YnL+GC+Xcm9UIwsRwTitaIHFRqxnAEVNl2vbFWu+tMnfxw9z3rmGrw==" saltValue="xHUhf6mY6u1Rev1veVcOnw==" spinCount="100000" sheet="1" objects="1" scenarios="1"/>
  <protectedRanges>
    <protectedRange sqref="F8:M40" name="ช่วง1"/>
  </protectedRanges>
  <mergeCells count="15">
    <mergeCell ref="B2:E2"/>
    <mergeCell ref="A3:A7"/>
    <mergeCell ref="B3:B7"/>
    <mergeCell ref="C3:E7"/>
    <mergeCell ref="F3:O3"/>
    <mergeCell ref="N5:N7"/>
    <mergeCell ref="O5:O7"/>
    <mergeCell ref="K6:K7"/>
    <mergeCell ref="L6:L7"/>
    <mergeCell ref="M6:M7"/>
    <mergeCell ref="F6:F7"/>
    <mergeCell ref="G6:G7"/>
    <mergeCell ref="H6:H7"/>
    <mergeCell ref="I6:I7"/>
    <mergeCell ref="J6:J7"/>
  </mergeCells>
  <phoneticPr fontId="5" type="noConversion"/>
  <pageMargins left="0.7" right="0.18" top="0.44" bottom="0.38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BD4101-FA0C-4B84-9F3D-F4ADCA21237C}">
  <sheetPr codeName="Sheet3"/>
  <dimension ref="A1:C25"/>
  <sheetViews>
    <sheetView zoomScaleNormal="100" zoomScaleSheetLayoutView="130" workbookViewId="0">
      <selection activeCell="A24" sqref="A24:C25"/>
    </sheetView>
  </sheetViews>
  <sheetFormatPr defaultRowHeight="24.6" x14ac:dyDescent="0.7"/>
  <cols>
    <col min="1" max="1" width="7.8984375" style="27" customWidth="1"/>
    <col min="2" max="2" width="23.296875" style="28" customWidth="1"/>
    <col min="3" max="3" width="14.8984375" style="28" customWidth="1"/>
    <col min="4" max="16384" width="8.796875" style="26"/>
  </cols>
  <sheetData>
    <row r="1" spans="1:3" x14ac:dyDescent="0.25">
      <c r="A1" s="23" t="s">
        <v>53</v>
      </c>
      <c r="B1" s="23" t="s">
        <v>54</v>
      </c>
      <c r="C1" s="23" t="s">
        <v>55</v>
      </c>
    </row>
    <row r="2" spans="1:3" x14ac:dyDescent="0.7">
      <c r="A2" s="24">
        <v>1</v>
      </c>
      <c r="B2" s="25" t="s">
        <v>32</v>
      </c>
      <c r="C2" s="25" t="s">
        <v>16</v>
      </c>
    </row>
    <row r="3" spans="1:3" x14ac:dyDescent="0.7">
      <c r="A3" s="24">
        <v>2</v>
      </c>
      <c r="B3" s="25" t="s">
        <v>34</v>
      </c>
      <c r="C3" s="25" t="s">
        <v>56</v>
      </c>
    </row>
    <row r="4" spans="1:3" x14ac:dyDescent="0.7">
      <c r="A4" s="24">
        <v>3</v>
      </c>
      <c r="B4" s="25" t="s">
        <v>35</v>
      </c>
      <c r="C4" s="25" t="s">
        <v>56</v>
      </c>
    </row>
    <row r="5" spans="1:3" x14ac:dyDescent="0.7">
      <c r="A5" s="24">
        <v>4</v>
      </c>
      <c r="B5" s="25" t="s">
        <v>212</v>
      </c>
      <c r="C5" s="25" t="s">
        <v>56</v>
      </c>
    </row>
    <row r="6" spans="1:3" x14ac:dyDescent="0.7">
      <c r="A6" s="24">
        <v>5</v>
      </c>
      <c r="B6" s="25" t="s">
        <v>36</v>
      </c>
      <c r="C6" s="25" t="s">
        <v>56</v>
      </c>
    </row>
    <row r="7" spans="1:3" x14ac:dyDescent="0.7">
      <c r="A7" s="24">
        <v>6</v>
      </c>
      <c r="B7" s="25" t="s">
        <v>37</v>
      </c>
      <c r="C7" s="25" t="s">
        <v>56</v>
      </c>
    </row>
    <row r="8" spans="1:3" x14ac:dyDescent="0.7">
      <c r="A8" s="24">
        <v>7</v>
      </c>
      <c r="B8" s="25" t="s">
        <v>38</v>
      </c>
      <c r="C8" s="25" t="s">
        <v>56</v>
      </c>
    </row>
    <row r="9" spans="1:3" x14ac:dyDescent="0.7">
      <c r="A9" s="24">
        <v>8</v>
      </c>
      <c r="B9" s="25" t="s">
        <v>39</v>
      </c>
      <c r="C9" s="25" t="s">
        <v>56</v>
      </c>
    </row>
    <row r="10" spans="1:3" x14ac:dyDescent="0.7">
      <c r="A10" s="24">
        <v>9</v>
      </c>
      <c r="B10" s="25" t="s">
        <v>11</v>
      </c>
      <c r="C10" s="25" t="s">
        <v>56</v>
      </c>
    </row>
    <row r="11" spans="1:3" x14ac:dyDescent="0.7">
      <c r="A11" s="24">
        <v>10</v>
      </c>
      <c r="B11" s="25" t="s">
        <v>40</v>
      </c>
      <c r="C11" s="25" t="s">
        <v>56</v>
      </c>
    </row>
    <row r="12" spans="1:3" x14ac:dyDescent="0.7">
      <c r="A12" s="24">
        <v>11</v>
      </c>
      <c r="B12" s="25" t="s">
        <v>41</v>
      </c>
      <c r="C12" s="25" t="s">
        <v>56</v>
      </c>
    </row>
    <row r="13" spans="1:3" x14ac:dyDescent="0.7">
      <c r="A13" s="24">
        <v>12</v>
      </c>
      <c r="B13" s="25" t="s">
        <v>42</v>
      </c>
      <c r="C13" s="25" t="s">
        <v>56</v>
      </c>
    </row>
    <row r="14" spans="1:3" x14ac:dyDescent="0.7">
      <c r="A14" s="24">
        <v>13</v>
      </c>
      <c r="B14" s="25" t="s">
        <v>43</v>
      </c>
      <c r="C14" s="25" t="s">
        <v>56</v>
      </c>
    </row>
    <row r="15" spans="1:3" x14ac:dyDescent="0.7">
      <c r="A15" s="24">
        <v>14</v>
      </c>
      <c r="B15" s="25" t="s">
        <v>44</v>
      </c>
      <c r="C15" s="25" t="s">
        <v>57</v>
      </c>
    </row>
    <row r="16" spans="1:3" x14ac:dyDescent="0.7">
      <c r="A16" s="24">
        <v>15</v>
      </c>
      <c r="B16" s="25" t="s">
        <v>45</v>
      </c>
      <c r="C16" s="25" t="s">
        <v>57</v>
      </c>
    </row>
    <row r="17" spans="1:3" x14ac:dyDescent="0.7">
      <c r="A17" s="24">
        <v>16</v>
      </c>
      <c r="B17" s="25" t="s">
        <v>46</v>
      </c>
      <c r="C17" s="25" t="s">
        <v>57</v>
      </c>
    </row>
    <row r="18" spans="1:3" x14ac:dyDescent="0.7">
      <c r="A18" s="24">
        <v>17</v>
      </c>
      <c r="B18" s="25" t="s">
        <v>47</v>
      </c>
      <c r="C18" s="25" t="s">
        <v>57</v>
      </c>
    </row>
    <row r="19" spans="1:3" x14ac:dyDescent="0.7">
      <c r="A19" s="24">
        <v>18</v>
      </c>
      <c r="B19" s="25" t="s">
        <v>48</v>
      </c>
      <c r="C19" s="25" t="s">
        <v>33</v>
      </c>
    </row>
    <row r="20" spans="1:3" x14ac:dyDescent="0.7">
      <c r="A20" s="24">
        <v>19</v>
      </c>
      <c r="B20" s="25" t="s">
        <v>49</v>
      </c>
      <c r="C20" s="25" t="s">
        <v>179</v>
      </c>
    </row>
    <row r="21" spans="1:3" x14ac:dyDescent="0.7">
      <c r="A21" s="24">
        <v>20</v>
      </c>
      <c r="B21" s="25" t="s">
        <v>52</v>
      </c>
      <c r="C21" s="25" t="s">
        <v>33</v>
      </c>
    </row>
    <row r="22" spans="1:3" x14ac:dyDescent="0.7">
      <c r="A22" s="24">
        <v>21</v>
      </c>
      <c r="B22" s="25" t="s">
        <v>50</v>
      </c>
      <c r="C22" s="25" t="s">
        <v>58</v>
      </c>
    </row>
    <row r="23" spans="1:3" x14ac:dyDescent="0.7">
      <c r="A23" s="24">
        <v>22</v>
      </c>
      <c r="B23" s="25" t="s">
        <v>51</v>
      </c>
      <c r="C23" s="25" t="s">
        <v>58</v>
      </c>
    </row>
    <row r="24" spans="1:3" x14ac:dyDescent="0.7">
      <c r="A24" s="24"/>
      <c r="B24" s="25" t="s">
        <v>190</v>
      </c>
      <c r="C24" s="25"/>
    </row>
    <row r="25" spans="1:3" x14ac:dyDescent="0.7">
      <c r="A25" s="24"/>
      <c r="B25" s="25" t="s">
        <v>190</v>
      </c>
      <c r="C25" s="25"/>
    </row>
  </sheetData>
  <sheetProtection algorithmName="SHA-512" hashValue="yqzspb3cGth+MCmUNDxYq0OokqkA+Iz0rqOtVoMBVUM2uX/yLtN0OZ5eOZ2g4+IahhD6TygPDjZg5SpWqDaR/A==" saltValue="tnvFBPUkpGNO2IoguAzW0g==" spinCount="100000" sheet="1" objects="1" scenarios="1"/>
  <protectedRanges>
    <protectedRange sqref="A1:C25" name="ช่วง1"/>
  </protectedRange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899A5C-363C-4D81-A211-791BD4D6D4D2}">
  <sheetPr codeName="Sheet4"/>
  <dimension ref="A1:J42"/>
  <sheetViews>
    <sheetView zoomScaleNormal="100" zoomScaleSheetLayoutView="100" workbookViewId="0">
      <selection activeCell="P7" sqref="P7"/>
    </sheetView>
  </sheetViews>
  <sheetFormatPr defaultRowHeight="24.6" x14ac:dyDescent="0.7"/>
  <cols>
    <col min="1" max="1" width="4.796875" style="30" customWidth="1"/>
    <col min="2" max="2" width="9.8984375" style="31" customWidth="1"/>
    <col min="3" max="3" width="5.5" style="30" customWidth="1"/>
    <col min="4" max="4" width="9.19921875" style="30" customWidth="1"/>
    <col min="5" max="5" width="8.8984375" style="30" customWidth="1"/>
    <col min="6" max="6" width="19.09765625" style="30" hidden="1" customWidth="1"/>
    <col min="7" max="7" width="12.59765625" style="32" hidden="1" customWidth="1"/>
    <col min="8" max="8" width="4" style="30" customWidth="1"/>
    <col min="9" max="9" width="4.5" style="30" customWidth="1"/>
    <col min="10" max="10" width="4.296875" style="30" customWidth="1"/>
    <col min="11" max="16384" width="8.796875" style="26"/>
  </cols>
  <sheetData>
    <row r="1" spans="1:10" ht="49.2" x14ac:dyDescent="0.7">
      <c r="A1" s="33" t="s">
        <v>64</v>
      </c>
      <c r="B1" s="34" t="s">
        <v>65</v>
      </c>
      <c r="C1" s="196" t="s">
        <v>66</v>
      </c>
      <c r="D1" s="196"/>
      <c r="E1" s="196"/>
      <c r="F1" s="35" t="s">
        <v>67</v>
      </c>
      <c r="G1" s="36" t="s">
        <v>68</v>
      </c>
      <c r="H1" s="37"/>
      <c r="I1" s="37"/>
      <c r="J1" s="37"/>
    </row>
    <row r="2" spans="1:10" x14ac:dyDescent="0.7">
      <c r="A2" s="174">
        <v>1</v>
      </c>
      <c r="B2" s="174">
        <v>3922</v>
      </c>
      <c r="C2" s="175" t="s">
        <v>215</v>
      </c>
      <c r="D2" s="176" t="s">
        <v>216</v>
      </c>
      <c r="E2" s="177" t="s">
        <v>217</v>
      </c>
      <c r="F2" s="178">
        <v>1679800487401</v>
      </c>
      <c r="G2" s="179">
        <v>42238</v>
      </c>
      <c r="H2" s="57" t="s">
        <v>13</v>
      </c>
      <c r="I2" s="43">
        <f>COUNTIF(C2:C27,"ด.ช.")+COUNTIF(C2:C25,"เด็กชาย")+COUNTIF(C2:C25,"นาย")</f>
        <v>7</v>
      </c>
      <c r="J2" s="44" t="s">
        <v>69</v>
      </c>
    </row>
    <row r="3" spans="1:10" x14ac:dyDescent="0.7">
      <c r="A3" s="180">
        <v>2</v>
      </c>
      <c r="B3" s="174">
        <v>3923</v>
      </c>
      <c r="C3" s="175" t="s">
        <v>215</v>
      </c>
      <c r="D3" s="176" t="s">
        <v>218</v>
      </c>
      <c r="E3" s="177" t="s">
        <v>219</v>
      </c>
      <c r="F3" s="178">
        <v>1679800488491</v>
      </c>
      <c r="G3" s="179">
        <v>42272</v>
      </c>
      <c r="H3" s="57" t="s">
        <v>15</v>
      </c>
      <c r="I3" s="43">
        <f>COUNTIF(C2:C42,"ด.ญ.")+COUNTIF(C2:C42,"เด็กหญิง")+COUNTIF(C2:C42,"นางสาว")</f>
        <v>1</v>
      </c>
      <c r="J3" s="46" t="s">
        <v>69</v>
      </c>
    </row>
    <row r="4" spans="1:10" x14ac:dyDescent="0.25">
      <c r="A4" s="174">
        <v>3</v>
      </c>
      <c r="B4" s="174">
        <v>3924</v>
      </c>
      <c r="C4" s="175" t="s">
        <v>215</v>
      </c>
      <c r="D4" s="176" t="s">
        <v>220</v>
      </c>
      <c r="E4" s="177" t="s">
        <v>221</v>
      </c>
      <c r="F4" s="178">
        <v>1679800492324</v>
      </c>
      <c r="G4" s="179">
        <v>42383</v>
      </c>
      <c r="H4" s="57" t="s">
        <v>17</v>
      </c>
      <c r="I4" s="47">
        <f>SUM(I2:I3)</f>
        <v>8</v>
      </c>
      <c r="J4" s="46" t="s">
        <v>69</v>
      </c>
    </row>
    <row r="5" spans="1:10" x14ac:dyDescent="0.25">
      <c r="A5" s="180">
        <v>4</v>
      </c>
      <c r="B5" s="174">
        <v>4045</v>
      </c>
      <c r="C5" s="175" t="s">
        <v>215</v>
      </c>
      <c r="D5" s="176" t="s">
        <v>222</v>
      </c>
      <c r="E5" s="177" t="s">
        <v>223</v>
      </c>
      <c r="F5" s="178">
        <v>1679800494866</v>
      </c>
      <c r="G5" s="179">
        <v>42461</v>
      </c>
      <c r="H5" s="195"/>
      <c r="I5" s="195"/>
      <c r="J5" s="195"/>
    </row>
    <row r="6" spans="1:10" x14ac:dyDescent="0.7">
      <c r="A6" s="174">
        <v>5</v>
      </c>
      <c r="B6" s="174">
        <v>4047</v>
      </c>
      <c r="C6" s="175" t="s">
        <v>215</v>
      </c>
      <c r="D6" s="176" t="s">
        <v>224</v>
      </c>
      <c r="E6" s="177" t="s">
        <v>225</v>
      </c>
      <c r="F6" s="181">
        <v>1679900983206</v>
      </c>
      <c r="G6" s="179">
        <v>42362</v>
      </c>
      <c r="H6" s="195"/>
      <c r="I6" s="195"/>
      <c r="J6" s="195"/>
    </row>
    <row r="7" spans="1:10" x14ac:dyDescent="0.25">
      <c r="A7" s="180">
        <v>6</v>
      </c>
      <c r="B7" s="174">
        <v>4052</v>
      </c>
      <c r="C7" s="175" t="s">
        <v>215</v>
      </c>
      <c r="D7" s="176" t="s">
        <v>226</v>
      </c>
      <c r="E7" s="177" t="s">
        <v>227</v>
      </c>
      <c r="F7" s="178">
        <v>1409600597264</v>
      </c>
      <c r="G7" s="179">
        <v>42373</v>
      </c>
      <c r="H7" s="195"/>
      <c r="I7" s="195"/>
      <c r="J7" s="195"/>
    </row>
    <row r="8" spans="1:10" x14ac:dyDescent="0.7">
      <c r="A8" s="174">
        <v>7</v>
      </c>
      <c r="B8" s="174">
        <v>4129</v>
      </c>
      <c r="C8" s="175" t="s">
        <v>215</v>
      </c>
      <c r="D8" s="176" t="s">
        <v>228</v>
      </c>
      <c r="E8" s="177" t="s">
        <v>229</v>
      </c>
      <c r="F8" s="181">
        <v>1679800488971</v>
      </c>
      <c r="G8" s="179"/>
      <c r="H8" s="195"/>
      <c r="I8" s="195"/>
      <c r="J8" s="195"/>
    </row>
    <row r="9" spans="1:10" x14ac:dyDescent="0.7">
      <c r="A9" s="180">
        <v>8</v>
      </c>
      <c r="B9" s="174">
        <v>3959</v>
      </c>
      <c r="C9" s="175" t="s">
        <v>230</v>
      </c>
      <c r="D9" s="176" t="s">
        <v>231</v>
      </c>
      <c r="E9" s="177" t="s">
        <v>232</v>
      </c>
      <c r="F9" s="181">
        <v>1679800492596</v>
      </c>
      <c r="G9" s="179">
        <v>42389</v>
      </c>
      <c r="H9" s="195"/>
      <c r="I9" s="195"/>
      <c r="J9" s="195"/>
    </row>
    <row r="10" spans="1:10" x14ac:dyDescent="0.7">
      <c r="A10" s="174"/>
      <c r="B10" s="174"/>
      <c r="C10" s="175"/>
      <c r="D10" s="176"/>
      <c r="E10" s="177"/>
      <c r="F10" s="181"/>
      <c r="G10" s="179"/>
      <c r="H10" s="195"/>
      <c r="I10" s="195"/>
      <c r="J10" s="195"/>
    </row>
    <row r="11" spans="1:10" x14ac:dyDescent="0.7">
      <c r="A11" s="180"/>
      <c r="B11" s="174"/>
      <c r="C11" s="175"/>
      <c r="D11" s="182"/>
      <c r="E11" s="183"/>
      <c r="F11" s="181"/>
      <c r="G11" s="179"/>
      <c r="H11" s="195"/>
      <c r="I11" s="195"/>
      <c r="J11" s="195"/>
    </row>
    <row r="12" spans="1:10" x14ac:dyDescent="0.7">
      <c r="A12" s="174"/>
      <c r="B12" s="184"/>
      <c r="C12" s="175"/>
      <c r="D12" s="185"/>
      <c r="E12" s="177"/>
      <c r="F12" s="181"/>
      <c r="G12" s="179"/>
      <c r="H12" s="195"/>
      <c r="I12" s="195"/>
      <c r="J12" s="195"/>
    </row>
    <row r="13" spans="1:10" x14ac:dyDescent="0.25">
      <c r="A13" s="180"/>
      <c r="B13" s="174"/>
      <c r="C13" s="175"/>
      <c r="D13" s="186"/>
      <c r="E13" s="187"/>
      <c r="F13" s="178"/>
      <c r="G13" s="179"/>
      <c r="H13" s="195"/>
      <c r="I13" s="195"/>
      <c r="J13" s="195"/>
    </row>
    <row r="14" spans="1:10" x14ac:dyDescent="0.25">
      <c r="A14" s="174"/>
      <c r="B14" s="174"/>
      <c r="C14" s="175"/>
      <c r="D14" s="176"/>
      <c r="E14" s="177"/>
      <c r="F14" s="178"/>
      <c r="G14" s="179"/>
      <c r="H14" s="195"/>
      <c r="I14" s="195"/>
      <c r="J14" s="195"/>
    </row>
    <row r="15" spans="1:10" x14ac:dyDescent="0.25">
      <c r="A15" s="45"/>
      <c r="B15" s="38"/>
      <c r="C15" s="39"/>
      <c r="D15" s="40"/>
      <c r="E15" s="41"/>
      <c r="F15" s="42"/>
      <c r="G15" s="165"/>
      <c r="H15" s="195"/>
      <c r="I15" s="195"/>
      <c r="J15" s="195"/>
    </row>
    <row r="16" spans="1:10" x14ac:dyDescent="0.25">
      <c r="A16" s="33"/>
      <c r="B16" s="38"/>
      <c r="C16" s="39"/>
      <c r="D16" s="40"/>
      <c r="E16" s="41"/>
      <c r="F16" s="42"/>
      <c r="G16" s="165"/>
      <c r="H16" s="195"/>
      <c r="I16" s="195"/>
      <c r="J16" s="195"/>
    </row>
    <row r="17" spans="1:10" x14ac:dyDescent="0.25">
      <c r="A17" s="45"/>
      <c r="B17" s="38"/>
      <c r="C17" s="39"/>
      <c r="D17" s="40"/>
      <c r="E17" s="41"/>
      <c r="F17" s="42"/>
      <c r="G17" s="165"/>
      <c r="H17" s="195"/>
      <c r="I17" s="195"/>
      <c r="J17" s="195"/>
    </row>
    <row r="18" spans="1:10" x14ac:dyDescent="0.7">
      <c r="A18" s="33"/>
      <c r="B18" s="38"/>
      <c r="C18" s="39"/>
      <c r="D18" s="40"/>
      <c r="E18" s="41"/>
      <c r="F18" s="48"/>
      <c r="G18" s="165"/>
      <c r="H18" s="195"/>
      <c r="I18" s="195"/>
      <c r="J18" s="195"/>
    </row>
    <row r="19" spans="1:10" x14ac:dyDescent="0.7">
      <c r="A19" s="45"/>
      <c r="B19" s="38"/>
      <c r="C19" s="39"/>
      <c r="D19" s="40"/>
      <c r="E19" s="41"/>
      <c r="F19" s="48"/>
      <c r="G19" s="165"/>
      <c r="H19" s="194"/>
      <c r="I19" s="194"/>
      <c r="J19" s="194"/>
    </row>
    <row r="20" spans="1:10" x14ac:dyDescent="0.7">
      <c r="A20" s="33"/>
      <c r="B20" s="38"/>
      <c r="C20" s="39"/>
      <c r="D20" s="40"/>
      <c r="E20" s="41"/>
      <c r="F20" s="48"/>
      <c r="G20" s="165"/>
      <c r="H20" s="194"/>
      <c r="I20" s="194"/>
      <c r="J20" s="194"/>
    </row>
    <row r="21" spans="1:10" x14ac:dyDescent="0.7">
      <c r="A21" s="45"/>
      <c r="B21" s="38"/>
      <c r="C21" s="39"/>
      <c r="D21" s="40"/>
      <c r="E21" s="41"/>
      <c r="F21" s="48"/>
      <c r="G21" s="165"/>
      <c r="H21" s="194"/>
      <c r="I21" s="194"/>
      <c r="J21" s="194"/>
    </row>
    <row r="22" spans="1:10" x14ac:dyDescent="0.7">
      <c r="A22" s="33"/>
      <c r="B22" s="38"/>
      <c r="C22" s="39"/>
      <c r="D22" s="40"/>
      <c r="E22" s="41"/>
      <c r="F22" s="48"/>
      <c r="G22" s="165"/>
      <c r="H22" s="194"/>
      <c r="I22" s="194"/>
      <c r="J22" s="194"/>
    </row>
    <row r="23" spans="1:10" x14ac:dyDescent="0.7">
      <c r="A23" s="45"/>
      <c r="B23" s="38"/>
      <c r="C23" s="39"/>
      <c r="D23" s="40"/>
      <c r="E23" s="41"/>
      <c r="F23" s="48"/>
      <c r="G23" s="165"/>
      <c r="H23" s="194"/>
      <c r="I23" s="194"/>
      <c r="J23" s="194"/>
    </row>
    <row r="24" spans="1:10" x14ac:dyDescent="0.7">
      <c r="A24" s="33"/>
      <c r="B24" s="38"/>
      <c r="C24" s="39"/>
      <c r="D24" s="40"/>
      <c r="E24" s="41"/>
      <c r="F24" s="48"/>
      <c r="G24" s="165"/>
      <c r="H24" s="194"/>
      <c r="I24" s="194"/>
      <c r="J24" s="194"/>
    </row>
    <row r="25" spans="1:10" x14ac:dyDescent="0.7">
      <c r="A25" s="45"/>
      <c r="B25" s="38"/>
      <c r="C25" s="39"/>
      <c r="D25" s="40"/>
      <c r="E25" s="41"/>
      <c r="F25" s="48"/>
      <c r="G25" s="165"/>
      <c r="H25" s="194"/>
      <c r="I25" s="194"/>
      <c r="J25" s="194"/>
    </row>
    <row r="26" spans="1:10" x14ac:dyDescent="0.7">
      <c r="A26" s="33"/>
      <c r="B26" s="38"/>
      <c r="C26" s="39"/>
      <c r="D26" s="40"/>
      <c r="E26" s="41"/>
      <c r="F26" s="48"/>
      <c r="G26" s="165"/>
      <c r="H26" s="194"/>
      <c r="I26" s="194"/>
      <c r="J26" s="194"/>
    </row>
    <row r="27" spans="1:10" x14ac:dyDescent="0.7">
      <c r="A27" s="45"/>
      <c r="B27" s="38"/>
      <c r="C27" s="39"/>
      <c r="D27" s="40"/>
      <c r="E27" s="41"/>
      <c r="F27" s="48"/>
      <c r="G27" s="165"/>
      <c r="H27" s="194"/>
      <c r="I27" s="194"/>
      <c r="J27" s="194"/>
    </row>
    <row r="28" spans="1:10" x14ac:dyDescent="0.7">
      <c r="A28" s="33"/>
      <c r="B28" s="38"/>
      <c r="C28" s="39"/>
      <c r="D28" s="40"/>
      <c r="E28" s="41"/>
      <c r="F28" s="48"/>
      <c r="G28" s="165"/>
      <c r="H28" s="194"/>
      <c r="I28" s="194"/>
      <c r="J28" s="194"/>
    </row>
    <row r="29" spans="1:10" x14ac:dyDescent="0.7">
      <c r="A29" s="49"/>
      <c r="B29" s="50"/>
      <c r="C29" s="51"/>
      <c r="D29" s="52"/>
      <c r="E29" s="53"/>
      <c r="F29" s="54"/>
      <c r="G29" s="166"/>
      <c r="H29" s="194"/>
      <c r="I29" s="194"/>
      <c r="J29" s="194"/>
    </row>
    <row r="30" spans="1:10" x14ac:dyDescent="0.7">
      <c r="A30" s="49"/>
      <c r="B30" s="50"/>
      <c r="C30" s="51"/>
      <c r="D30" s="52"/>
      <c r="E30" s="53"/>
      <c r="F30" s="54"/>
      <c r="G30" s="166"/>
      <c r="H30" s="194"/>
      <c r="I30" s="194"/>
      <c r="J30" s="194"/>
    </row>
    <row r="31" spans="1:10" x14ac:dyDescent="0.7">
      <c r="A31" s="49"/>
      <c r="B31" s="50"/>
      <c r="C31" s="51"/>
      <c r="D31" s="52"/>
      <c r="E31" s="53"/>
      <c r="F31" s="54"/>
      <c r="G31" s="166"/>
      <c r="H31" s="194"/>
      <c r="I31" s="194"/>
      <c r="J31" s="194"/>
    </row>
    <row r="32" spans="1:10" x14ac:dyDescent="0.7">
      <c r="A32" s="49"/>
      <c r="B32" s="50"/>
      <c r="C32" s="51"/>
      <c r="D32" s="52"/>
      <c r="E32" s="55"/>
      <c r="F32" s="56"/>
      <c r="G32" s="166"/>
      <c r="H32" s="194"/>
      <c r="I32" s="194"/>
      <c r="J32" s="194"/>
    </row>
    <row r="33" spans="1:10" x14ac:dyDescent="0.7">
      <c r="A33" s="49"/>
      <c r="B33" s="50"/>
      <c r="C33" s="51"/>
      <c r="D33" s="52"/>
      <c r="E33" s="55"/>
      <c r="F33" s="56"/>
      <c r="G33" s="166"/>
      <c r="H33" s="194"/>
      <c r="I33" s="194"/>
      <c r="J33" s="194"/>
    </row>
    <row r="34" spans="1:10" x14ac:dyDescent="0.7">
      <c r="A34" s="49"/>
      <c r="B34" s="50"/>
      <c r="C34" s="51"/>
      <c r="D34" s="52"/>
      <c r="E34" s="55"/>
      <c r="F34" s="56"/>
      <c r="G34" s="166"/>
      <c r="H34" s="194"/>
      <c r="I34" s="194"/>
      <c r="J34" s="194"/>
    </row>
    <row r="35" spans="1:10" x14ac:dyDescent="0.7">
      <c r="A35" s="49"/>
      <c r="B35" s="50"/>
      <c r="C35" s="51"/>
      <c r="D35" s="52"/>
      <c r="E35" s="56"/>
      <c r="F35" s="56"/>
      <c r="G35" s="166"/>
      <c r="H35" s="194"/>
      <c r="I35" s="194"/>
      <c r="J35" s="194"/>
    </row>
    <row r="36" spans="1:10" x14ac:dyDescent="0.7">
      <c r="A36" s="49"/>
      <c r="B36" s="50"/>
      <c r="C36" s="51"/>
      <c r="D36" s="52"/>
      <c r="E36" s="56"/>
      <c r="F36" s="56"/>
      <c r="G36" s="166"/>
      <c r="H36" s="194"/>
      <c r="I36" s="194"/>
      <c r="J36" s="194"/>
    </row>
    <row r="37" spans="1:10" x14ac:dyDescent="0.7">
      <c r="A37" s="49"/>
      <c r="B37" s="50"/>
      <c r="C37" s="51"/>
      <c r="D37" s="52"/>
      <c r="E37" s="56"/>
      <c r="F37" s="56"/>
      <c r="G37" s="166"/>
      <c r="H37" s="194"/>
      <c r="I37" s="194"/>
      <c r="J37" s="194"/>
    </row>
    <row r="38" spans="1:10" x14ac:dyDescent="0.7">
      <c r="A38" s="49"/>
      <c r="B38" s="50"/>
      <c r="C38" s="51"/>
      <c r="D38" s="52"/>
      <c r="E38" s="56"/>
      <c r="F38" s="56"/>
      <c r="G38" s="166"/>
      <c r="H38" s="194"/>
      <c r="I38" s="194"/>
      <c r="J38" s="194"/>
    </row>
    <row r="39" spans="1:10" x14ac:dyDescent="0.7">
      <c r="A39" s="49"/>
      <c r="B39" s="50"/>
      <c r="C39" s="51"/>
      <c r="D39" s="52"/>
      <c r="E39" s="56"/>
      <c r="F39" s="56"/>
      <c r="G39" s="166"/>
      <c r="H39" s="194"/>
      <c r="I39" s="194"/>
      <c r="J39" s="194"/>
    </row>
    <row r="40" spans="1:10" x14ac:dyDescent="0.7">
      <c r="A40" s="49"/>
      <c r="B40" s="50"/>
      <c r="C40" s="51"/>
      <c r="D40" s="52"/>
      <c r="E40" s="56"/>
      <c r="F40" s="56"/>
      <c r="G40" s="166"/>
      <c r="H40" s="194"/>
      <c r="I40" s="194"/>
      <c r="J40" s="194"/>
    </row>
    <row r="41" spans="1:10" x14ac:dyDescent="0.7">
      <c r="A41" s="49"/>
      <c r="B41" s="50"/>
      <c r="C41" s="51"/>
      <c r="D41" s="52"/>
      <c r="E41" s="56"/>
      <c r="F41" s="56"/>
      <c r="G41" s="166"/>
      <c r="H41" s="194"/>
      <c r="I41" s="194"/>
      <c r="J41" s="194"/>
    </row>
    <row r="42" spans="1:10" x14ac:dyDescent="0.7">
      <c r="A42" s="49"/>
      <c r="B42" s="50"/>
      <c r="C42" s="51"/>
      <c r="D42" s="52"/>
      <c r="E42" s="56"/>
      <c r="F42" s="56"/>
      <c r="G42" s="166"/>
      <c r="H42" s="194"/>
      <c r="I42" s="194"/>
      <c r="J42" s="194"/>
    </row>
  </sheetData>
  <protectedRanges>
    <protectedRange sqref="A1:G42" name="ช่วง1"/>
  </protectedRanges>
  <mergeCells count="39">
    <mergeCell ref="H9:J9"/>
    <mergeCell ref="C1:E1"/>
    <mergeCell ref="H5:J5"/>
    <mergeCell ref="H6:J6"/>
    <mergeCell ref="H7:J7"/>
    <mergeCell ref="H8:J8"/>
    <mergeCell ref="H21:J21"/>
    <mergeCell ref="H10:J10"/>
    <mergeCell ref="H11:J11"/>
    <mergeCell ref="H12:J12"/>
    <mergeCell ref="H13:J13"/>
    <mergeCell ref="H14:J14"/>
    <mergeCell ref="H15:J15"/>
    <mergeCell ref="H16:J16"/>
    <mergeCell ref="H17:J17"/>
    <mergeCell ref="H18:J18"/>
    <mergeCell ref="H19:J19"/>
    <mergeCell ref="H20:J20"/>
    <mergeCell ref="H33:J33"/>
    <mergeCell ref="H22:J22"/>
    <mergeCell ref="H23:J23"/>
    <mergeCell ref="H24:J24"/>
    <mergeCell ref="H25:J25"/>
    <mergeCell ref="H26:J26"/>
    <mergeCell ref="H27:J27"/>
    <mergeCell ref="H28:J28"/>
    <mergeCell ref="H29:J29"/>
    <mergeCell ref="H30:J30"/>
    <mergeCell ref="H31:J31"/>
    <mergeCell ref="H32:J32"/>
    <mergeCell ref="H40:J40"/>
    <mergeCell ref="H41:J41"/>
    <mergeCell ref="H42:J42"/>
    <mergeCell ref="H34:J34"/>
    <mergeCell ref="H35:J35"/>
    <mergeCell ref="H36:J36"/>
    <mergeCell ref="H37:J37"/>
    <mergeCell ref="H38:J38"/>
    <mergeCell ref="H39:J39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36DCED-BE60-4340-B26D-DE8706DC3265}">
  <sheetPr codeName="Sheet5">
    <tabColor theme="7" tint="0.39997558519241921"/>
  </sheetPr>
  <dimension ref="A1:K38"/>
  <sheetViews>
    <sheetView workbookViewId="0"/>
  </sheetViews>
  <sheetFormatPr defaultRowHeight="24.6" x14ac:dyDescent="0.7"/>
  <cols>
    <col min="1" max="1" width="4.796875" style="28" customWidth="1"/>
    <col min="2" max="2" width="8.796875" style="28"/>
    <col min="3" max="9" width="7.69921875" style="28" customWidth="1"/>
    <col min="10" max="10" width="8.59765625" style="28" customWidth="1"/>
    <col min="11" max="11" width="7.69921875" style="28" customWidth="1"/>
    <col min="12" max="16384" width="8.796875" style="28"/>
  </cols>
  <sheetData>
    <row r="1" spans="1:11" ht="60.6" customHeight="1" x14ac:dyDescent="0.7">
      <c r="A1" s="60"/>
      <c r="B1" s="37"/>
      <c r="C1" s="37"/>
      <c r="D1" s="37"/>
      <c r="E1" s="37"/>
      <c r="F1" s="37"/>
      <c r="G1" s="37"/>
      <c r="H1" s="37"/>
      <c r="I1" s="37"/>
      <c r="J1" s="37"/>
      <c r="K1" s="61" t="s">
        <v>111</v>
      </c>
    </row>
    <row r="2" spans="1:11" s="58" customFormat="1" ht="21" customHeight="1" x14ac:dyDescent="0.25">
      <c r="A2" s="62"/>
      <c r="B2" s="206" t="s">
        <v>163</v>
      </c>
      <c r="C2" s="206"/>
      <c r="D2" s="206"/>
      <c r="E2" s="206"/>
      <c r="F2" s="206"/>
      <c r="G2" s="206"/>
      <c r="H2" s="206"/>
      <c r="I2" s="206"/>
      <c r="J2" s="206"/>
      <c r="K2" s="206"/>
    </row>
    <row r="3" spans="1:11" s="58" customFormat="1" ht="21" customHeight="1" x14ac:dyDescent="0.25">
      <c r="A3" s="62"/>
      <c r="B3" s="207" t="str">
        <f>ข้อมูลพื้นฐาน!B4</f>
        <v>โรงเรียนหน้าศูนย์เครื่องมือกล</v>
      </c>
      <c r="C3" s="207"/>
      <c r="D3" s="207"/>
      <c r="E3" s="207"/>
      <c r="F3" s="207"/>
      <c r="G3" s="207"/>
      <c r="H3" s="207"/>
      <c r="I3" s="207"/>
      <c r="J3" s="207"/>
      <c r="K3" s="207"/>
    </row>
    <row r="4" spans="1:11" s="58" customFormat="1" ht="21" customHeight="1" x14ac:dyDescent="0.25">
      <c r="A4" s="62"/>
      <c r="B4" s="62"/>
      <c r="C4" s="65" t="s">
        <v>5</v>
      </c>
      <c r="D4" s="66">
        <f>ข้อมูลพื้นฐาน!B7</f>
        <v>0</v>
      </c>
      <c r="E4" s="62"/>
      <c r="F4" s="208"/>
      <c r="G4" s="208"/>
      <c r="H4" s="210" t="s">
        <v>164</v>
      </c>
      <c r="I4" s="210"/>
      <c r="J4" s="67">
        <f>ข้อมูลพื้นฐาน!B3</f>
        <v>2566</v>
      </c>
      <c r="K4" s="62"/>
    </row>
    <row r="5" spans="1:11" s="58" customFormat="1" ht="21" customHeight="1" x14ac:dyDescent="0.25">
      <c r="A5" s="65" t="s">
        <v>6</v>
      </c>
      <c r="B5" s="62"/>
      <c r="C5" s="66"/>
      <c r="D5" s="66">
        <f>ข้อมูลพื้นฐาน!B8</f>
        <v>0</v>
      </c>
      <c r="E5" s="66"/>
      <c r="F5" s="66"/>
      <c r="G5" s="62"/>
      <c r="H5" s="65" t="s">
        <v>93</v>
      </c>
      <c r="I5" s="66">
        <f>ข้อมูลพื้นฐาน!B9</f>
        <v>0</v>
      </c>
      <c r="J5" s="65" t="s">
        <v>8</v>
      </c>
      <c r="K5" s="66">
        <f>ข้อมูลพื้นฐาน!B10</f>
        <v>0</v>
      </c>
    </row>
    <row r="6" spans="1:11" s="58" customFormat="1" ht="21" customHeight="1" x14ac:dyDescent="0.25">
      <c r="A6" s="65" t="s">
        <v>9</v>
      </c>
      <c r="B6" s="66">
        <f>ข้อมูลพื้นฐาน!B11</f>
        <v>0</v>
      </c>
      <c r="C6" s="62"/>
      <c r="D6" s="66"/>
      <c r="E6" s="65" t="s">
        <v>22</v>
      </c>
      <c r="F6" s="68">
        <f>ข้อมูลพื้นฐาน!B12</f>
        <v>0</v>
      </c>
      <c r="G6" s="65" t="s">
        <v>213</v>
      </c>
      <c r="H6" s="65"/>
      <c r="I6" s="65"/>
      <c r="J6" s="64">
        <f>ข้อมูลพื้นฐาน!B13</f>
        <v>0</v>
      </c>
      <c r="K6" s="69" t="s">
        <v>192</v>
      </c>
    </row>
    <row r="7" spans="1:11" s="59" customFormat="1" ht="21" customHeight="1" x14ac:dyDescent="0.25">
      <c r="A7" s="209" t="s">
        <v>10</v>
      </c>
      <c r="B7" s="209"/>
      <c r="C7" s="66">
        <f>ข้อมูลพื้นฐาน!B15</f>
        <v>0</v>
      </c>
      <c r="D7" s="66"/>
      <c r="E7" s="66"/>
      <c r="F7" s="65"/>
      <c r="G7" s="66"/>
      <c r="H7" s="66"/>
      <c r="I7" s="66"/>
      <c r="J7" s="66"/>
      <c r="K7" s="66"/>
    </row>
    <row r="8" spans="1:11" s="59" customFormat="1" ht="21" customHeight="1" x14ac:dyDescent="0.25">
      <c r="A8" s="65" t="s">
        <v>23</v>
      </c>
      <c r="B8" s="66"/>
      <c r="C8" s="66">
        <f>ข้อมูลพื้นฐาน!B16</f>
        <v>0</v>
      </c>
      <c r="D8" s="66"/>
      <c r="E8" s="66"/>
      <c r="F8" s="66"/>
      <c r="G8" s="66"/>
      <c r="H8" s="66"/>
      <c r="I8" s="66"/>
      <c r="J8" s="66"/>
      <c r="K8" s="66"/>
    </row>
    <row r="9" spans="1:11" s="59" customFormat="1" ht="18" customHeight="1" x14ac:dyDescent="0.25">
      <c r="A9" s="66"/>
      <c r="B9" s="214" t="s">
        <v>113</v>
      </c>
      <c r="C9" s="215"/>
      <c r="D9" s="211" t="s">
        <v>114</v>
      </c>
      <c r="E9" s="212"/>
      <c r="F9" s="212"/>
      <c r="G9" s="212"/>
      <c r="H9" s="212"/>
      <c r="I9" s="212"/>
      <c r="J9" s="212"/>
      <c r="K9" s="213"/>
    </row>
    <row r="10" spans="1:11" s="59" customFormat="1" ht="18" customHeight="1" x14ac:dyDescent="0.25">
      <c r="A10" s="66"/>
      <c r="B10" s="216"/>
      <c r="C10" s="217"/>
      <c r="D10" s="211" t="s">
        <v>115</v>
      </c>
      <c r="E10" s="212"/>
      <c r="F10" s="212"/>
      <c r="G10" s="212"/>
      <c r="H10" s="212"/>
      <c r="I10" s="212"/>
      <c r="J10" s="212"/>
      <c r="K10" s="213"/>
    </row>
    <row r="11" spans="1:11" s="59" customFormat="1" ht="30.6" customHeight="1" x14ac:dyDescent="0.25">
      <c r="A11" s="66"/>
      <c r="B11" s="218"/>
      <c r="C11" s="219"/>
      <c r="D11" s="70">
        <v>4</v>
      </c>
      <c r="E11" s="70">
        <v>3.5</v>
      </c>
      <c r="F11" s="70">
        <v>3</v>
      </c>
      <c r="G11" s="70">
        <v>2.5</v>
      </c>
      <c r="H11" s="70">
        <v>2</v>
      </c>
      <c r="I11" s="70">
        <v>1.5</v>
      </c>
      <c r="J11" s="70">
        <v>1</v>
      </c>
      <c r="K11" s="70">
        <v>0</v>
      </c>
    </row>
    <row r="12" spans="1:11" s="59" customFormat="1" ht="18" customHeight="1" x14ac:dyDescent="0.25">
      <c r="A12" s="66"/>
      <c r="B12" s="220">
        <f>SUM(D12:K12)</f>
        <v>8</v>
      </c>
      <c r="C12" s="221"/>
      <c r="D12" s="33">
        <f>สรุปผลการเรียน!P9</f>
        <v>0</v>
      </c>
      <c r="E12" s="33">
        <f>สรุปผลการเรียน!P10</f>
        <v>0</v>
      </c>
      <c r="F12" s="33">
        <f>สรุปผลการเรียน!P11</f>
        <v>0</v>
      </c>
      <c r="G12" s="33">
        <f>สรุปผลการเรียน!P12</f>
        <v>0</v>
      </c>
      <c r="H12" s="33">
        <f>สรุปผลการเรียน!P13</f>
        <v>0</v>
      </c>
      <c r="I12" s="33">
        <f>สรุปผลการเรียน!P14</f>
        <v>0</v>
      </c>
      <c r="J12" s="33">
        <f>สรุปผลการเรียน!P15</f>
        <v>0</v>
      </c>
      <c r="K12" s="33">
        <f>สรุปผลการเรียน!P16</f>
        <v>8</v>
      </c>
    </row>
    <row r="13" spans="1:11" s="59" customFormat="1" ht="18" customHeight="1" x14ac:dyDescent="0.25">
      <c r="A13" s="66"/>
      <c r="B13" s="211" t="s">
        <v>116</v>
      </c>
      <c r="C13" s="213"/>
      <c r="D13" s="71">
        <f>D12/B12*100</f>
        <v>0</v>
      </c>
      <c r="E13" s="71">
        <f>E12/B12*100</f>
        <v>0</v>
      </c>
      <c r="F13" s="71">
        <f>F12/B12*100</f>
        <v>0</v>
      </c>
      <c r="G13" s="71">
        <f>G12/B12*100</f>
        <v>0</v>
      </c>
      <c r="H13" s="71">
        <f>H12/B12*100</f>
        <v>0</v>
      </c>
      <c r="I13" s="71">
        <f>I12/B12*100</f>
        <v>0</v>
      </c>
      <c r="J13" s="71">
        <f>J12/B12*100</f>
        <v>0</v>
      </c>
      <c r="K13" s="71">
        <f>K12/B12*100</f>
        <v>100</v>
      </c>
    </row>
    <row r="14" spans="1:11" s="59" customFormat="1" ht="10.199999999999999" customHeight="1" x14ac:dyDescent="0.25">
      <c r="A14" s="66"/>
      <c r="B14" s="66"/>
      <c r="C14" s="66"/>
      <c r="D14" s="66"/>
      <c r="E14" s="66"/>
      <c r="F14" s="66"/>
      <c r="G14" s="66"/>
      <c r="H14" s="66"/>
      <c r="I14" s="66"/>
      <c r="J14" s="66"/>
      <c r="K14" s="66"/>
    </row>
    <row r="15" spans="1:11" s="59" customFormat="1" ht="18" customHeight="1" x14ac:dyDescent="0.25">
      <c r="A15" s="66"/>
      <c r="B15" s="202" t="s">
        <v>117</v>
      </c>
      <c r="C15" s="202"/>
      <c r="D15" s="202"/>
      <c r="E15" s="202"/>
      <c r="F15" s="202"/>
      <c r="G15" s="202" t="s">
        <v>118</v>
      </c>
      <c r="H15" s="202"/>
      <c r="I15" s="202"/>
      <c r="J15" s="202"/>
      <c r="K15" s="202"/>
    </row>
    <row r="16" spans="1:11" s="59" customFormat="1" ht="18" customHeight="1" x14ac:dyDescent="0.25">
      <c r="A16" s="66"/>
      <c r="B16" s="196" t="s">
        <v>119</v>
      </c>
      <c r="C16" s="196"/>
      <c r="D16" s="196" t="s">
        <v>120</v>
      </c>
      <c r="E16" s="196"/>
      <c r="F16" s="196"/>
      <c r="G16" s="196" t="s">
        <v>119</v>
      </c>
      <c r="H16" s="196"/>
      <c r="I16" s="196" t="s">
        <v>120</v>
      </c>
      <c r="J16" s="196"/>
      <c r="K16" s="196"/>
    </row>
    <row r="17" spans="1:11" s="59" customFormat="1" ht="18" customHeight="1" x14ac:dyDescent="0.25">
      <c r="A17" s="66"/>
      <c r="B17" s="196"/>
      <c r="C17" s="196"/>
      <c r="D17" s="33" t="s">
        <v>69</v>
      </c>
      <c r="E17" s="196" t="s">
        <v>116</v>
      </c>
      <c r="F17" s="196"/>
      <c r="G17" s="196"/>
      <c r="H17" s="196"/>
      <c r="I17" s="33" t="s">
        <v>69</v>
      </c>
      <c r="J17" s="205" t="s">
        <v>116</v>
      </c>
      <c r="K17" s="200"/>
    </row>
    <row r="18" spans="1:11" s="59" customFormat="1" ht="18" customHeight="1" x14ac:dyDescent="0.25">
      <c r="A18" s="66"/>
      <c r="B18" s="203" t="s">
        <v>121</v>
      </c>
      <c r="C18" s="203"/>
      <c r="D18" s="33">
        <f>คุณลักษณะอันพึงประสงค์!R8</f>
        <v>0</v>
      </c>
      <c r="E18" s="204" t="e">
        <f>D18/D22*100</f>
        <v>#DIV/0!</v>
      </c>
      <c r="F18" s="204"/>
      <c r="G18" s="203" t="s">
        <v>121</v>
      </c>
      <c r="H18" s="203"/>
      <c r="I18" s="33">
        <f>การอ่านคิดวิเคราะห์!M8</f>
        <v>0</v>
      </c>
      <c r="J18" s="199" t="e">
        <f>I18/I22*100</f>
        <v>#DIV/0!</v>
      </c>
      <c r="K18" s="201"/>
    </row>
    <row r="19" spans="1:11" s="59" customFormat="1" ht="18" customHeight="1" x14ac:dyDescent="0.25">
      <c r="A19" s="66"/>
      <c r="B19" s="203" t="s">
        <v>122</v>
      </c>
      <c r="C19" s="203"/>
      <c r="D19" s="33">
        <f>คุณลักษณะอันพึงประสงค์!R9</f>
        <v>0</v>
      </c>
      <c r="E19" s="204" t="e">
        <f>D19/D22*100</f>
        <v>#DIV/0!</v>
      </c>
      <c r="F19" s="204"/>
      <c r="G19" s="203" t="s">
        <v>122</v>
      </c>
      <c r="H19" s="203"/>
      <c r="I19" s="33">
        <f>การอ่านคิดวิเคราะห์!M9</f>
        <v>0</v>
      </c>
      <c r="J19" s="199" t="e">
        <f>I19/I22*100</f>
        <v>#DIV/0!</v>
      </c>
      <c r="K19" s="201"/>
    </row>
    <row r="20" spans="1:11" s="59" customFormat="1" ht="18" customHeight="1" x14ac:dyDescent="0.25">
      <c r="A20" s="66"/>
      <c r="B20" s="203" t="s">
        <v>123</v>
      </c>
      <c r="C20" s="203"/>
      <c r="D20" s="33">
        <f>คุณลักษณะอันพึงประสงค์!R10</f>
        <v>0</v>
      </c>
      <c r="E20" s="204" t="e">
        <f>D20/D22*100</f>
        <v>#DIV/0!</v>
      </c>
      <c r="F20" s="204"/>
      <c r="G20" s="203" t="s">
        <v>123</v>
      </c>
      <c r="H20" s="203"/>
      <c r="I20" s="33">
        <f>การอ่านคิดวิเคราะห์!M10</f>
        <v>0</v>
      </c>
      <c r="J20" s="199" t="e">
        <f>I20/I22*100</f>
        <v>#DIV/0!</v>
      </c>
      <c r="K20" s="201"/>
    </row>
    <row r="21" spans="1:11" s="59" customFormat="1" ht="18" customHeight="1" x14ac:dyDescent="0.25">
      <c r="A21" s="66"/>
      <c r="B21" s="203" t="s">
        <v>124</v>
      </c>
      <c r="C21" s="203"/>
      <c r="D21" s="33">
        <f>คุณลักษณะอันพึงประสงค์!R11</f>
        <v>0</v>
      </c>
      <c r="E21" s="204" t="e">
        <f>D21/D22*100</f>
        <v>#DIV/0!</v>
      </c>
      <c r="F21" s="204"/>
      <c r="G21" s="203" t="s">
        <v>124</v>
      </c>
      <c r="H21" s="203"/>
      <c r="I21" s="33">
        <f>การอ่านคิดวิเคราะห์!M11</f>
        <v>0</v>
      </c>
      <c r="J21" s="199" t="e">
        <f>I21/I22*100</f>
        <v>#DIV/0!</v>
      </c>
      <c r="K21" s="201"/>
    </row>
    <row r="22" spans="1:11" s="59" customFormat="1" ht="18" customHeight="1" x14ac:dyDescent="0.25">
      <c r="A22" s="66"/>
      <c r="B22" s="197" t="s">
        <v>17</v>
      </c>
      <c r="C22" s="198"/>
      <c r="D22" s="33">
        <f>SUM(D18:D21)</f>
        <v>0</v>
      </c>
      <c r="E22" s="199" t="e">
        <f>SUM(E18:F21)</f>
        <v>#DIV/0!</v>
      </c>
      <c r="F22" s="200"/>
      <c r="G22" s="197" t="s">
        <v>17</v>
      </c>
      <c r="H22" s="198"/>
      <c r="I22" s="33">
        <f>SUM(I18:I21)</f>
        <v>0</v>
      </c>
      <c r="J22" s="199" t="e">
        <f>SUM(J18:K21)</f>
        <v>#DIV/0!</v>
      </c>
      <c r="K22" s="201"/>
    </row>
    <row r="23" spans="1:11" s="59" customFormat="1" ht="14.4" customHeight="1" x14ac:dyDescent="0.25">
      <c r="A23" s="66"/>
      <c r="B23" s="66"/>
      <c r="C23" s="66"/>
      <c r="D23" s="66"/>
      <c r="E23" s="66"/>
      <c r="F23" s="66"/>
      <c r="G23" s="66"/>
      <c r="H23" s="66"/>
      <c r="I23" s="66"/>
      <c r="J23" s="66"/>
      <c r="K23" s="66"/>
    </row>
    <row r="24" spans="1:11" s="59" customFormat="1" ht="18" customHeight="1" x14ac:dyDescent="0.25">
      <c r="A24" s="66"/>
      <c r="B24" s="202" t="s">
        <v>125</v>
      </c>
      <c r="C24" s="202"/>
      <c r="D24" s="202"/>
      <c r="E24" s="202"/>
      <c r="F24" s="202"/>
      <c r="G24" s="202"/>
      <c r="H24" s="202"/>
      <c r="I24" s="202"/>
      <c r="J24" s="202"/>
      <c r="K24" s="202"/>
    </row>
    <row r="25" spans="1:11" s="29" customFormat="1" ht="24" customHeight="1" x14ac:dyDescent="0.7">
      <c r="A25" s="37"/>
      <c r="B25" s="72"/>
      <c r="C25" s="37" t="s">
        <v>173</v>
      </c>
      <c r="D25" s="37"/>
      <c r="E25" s="37"/>
      <c r="F25" s="37"/>
      <c r="G25" s="37"/>
      <c r="H25" s="37" t="s">
        <v>174</v>
      </c>
      <c r="I25" s="37"/>
      <c r="J25" s="37"/>
      <c r="K25" s="73"/>
    </row>
    <row r="26" spans="1:11" s="59" customFormat="1" ht="18" customHeight="1" x14ac:dyDescent="0.25">
      <c r="A26" s="66"/>
      <c r="B26" s="74"/>
      <c r="C26" s="75" t="s">
        <v>169</v>
      </c>
      <c r="D26" s="207">
        <f>ข้อมูลพื้นฐาน!B15</f>
        <v>0</v>
      </c>
      <c r="E26" s="207"/>
      <c r="F26" s="207"/>
      <c r="G26" s="66" t="s">
        <v>170</v>
      </c>
      <c r="H26" s="66"/>
      <c r="I26" s="66"/>
      <c r="J26" s="66"/>
      <c r="K26" s="76"/>
    </row>
    <row r="27" spans="1:11" s="59" customFormat="1" ht="24" customHeight="1" x14ac:dyDescent="0.25">
      <c r="A27" s="66"/>
      <c r="B27" s="74"/>
      <c r="C27" s="66" t="s">
        <v>167</v>
      </c>
      <c r="D27" s="66"/>
      <c r="E27" s="66"/>
      <c r="F27" s="66"/>
      <c r="G27" s="66"/>
      <c r="H27" s="66" t="s">
        <v>12</v>
      </c>
      <c r="I27" s="66"/>
      <c r="J27" s="66"/>
      <c r="K27" s="76"/>
    </row>
    <row r="28" spans="1:11" s="59" customFormat="1" ht="18" customHeight="1" x14ac:dyDescent="0.25">
      <c r="A28" s="66"/>
      <c r="B28" s="74"/>
      <c r="C28" s="75" t="s">
        <v>169</v>
      </c>
      <c r="D28" s="207">
        <f>ข้อมูลพื้นฐาน!B19</f>
        <v>0</v>
      </c>
      <c r="E28" s="207"/>
      <c r="F28" s="207"/>
      <c r="G28" s="66" t="s">
        <v>170</v>
      </c>
      <c r="H28" s="66"/>
      <c r="I28" s="66"/>
      <c r="J28" s="66"/>
      <c r="K28" s="76"/>
    </row>
    <row r="29" spans="1:11" s="59" customFormat="1" ht="24" customHeight="1" x14ac:dyDescent="0.25">
      <c r="A29" s="66"/>
      <c r="B29" s="74"/>
      <c r="C29" s="66" t="s">
        <v>168</v>
      </c>
      <c r="D29" s="66"/>
      <c r="E29" s="66"/>
      <c r="F29" s="66"/>
      <c r="G29" s="66"/>
      <c r="H29" s="66" t="s">
        <v>175</v>
      </c>
      <c r="I29" s="66"/>
      <c r="J29" s="66"/>
      <c r="K29" s="76"/>
    </row>
    <row r="30" spans="1:11" s="59" customFormat="1" ht="18" customHeight="1" x14ac:dyDescent="0.25">
      <c r="A30" s="66"/>
      <c r="B30" s="74"/>
      <c r="C30" s="75" t="s">
        <v>169</v>
      </c>
      <c r="D30" s="207" t="str">
        <f>ข้อมูลพื้นฐาน!B20</f>
        <v>นางสาวระพีพรรณ ตาเห็น</v>
      </c>
      <c r="E30" s="207"/>
      <c r="F30" s="207"/>
      <c r="G30" s="66" t="s">
        <v>170</v>
      </c>
      <c r="H30" s="66"/>
      <c r="I30" s="66"/>
      <c r="J30" s="66"/>
      <c r="K30" s="76"/>
    </row>
    <row r="31" spans="1:11" s="59" customFormat="1" ht="22.8" customHeight="1" x14ac:dyDescent="0.25">
      <c r="A31" s="66"/>
      <c r="B31" s="77" t="s">
        <v>126</v>
      </c>
      <c r="C31" s="66"/>
      <c r="D31" s="66"/>
      <c r="E31" s="66"/>
      <c r="F31" s="66"/>
      <c r="G31" s="66"/>
      <c r="H31" s="66"/>
      <c r="I31" s="66"/>
      <c r="J31" s="66"/>
      <c r="K31" s="76"/>
    </row>
    <row r="32" spans="1:11" s="59" customFormat="1" ht="18" customHeight="1" x14ac:dyDescent="0.25">
      <c r="A32" s="66"/>
      <c r="B32" s="74"/>
      <c r="C32" s="66" t="s">
        <v>171</v>
      </c>
      <c r="D32" s="66"/>
      <c r="E32" s="66"/>
      <c r="F32" s="66"/>
      <c r="G32" s="66"/>
      <c r="H32" s="66" t="s">
        <v>176</v>
      </c>
      <c r="I32" s="66"/>
      <c r="J32" s="66"/>
      <c r="K32" s="76"/>
    </row>
    <row r="33" spans="1:11" s="59" customFormat="1" ht="18" customHeight="1" x14ac:dyDescent="0.25">
      <c r="A33" s="66"/>
      <c r="B33" s="74"/>
      <c r="C33" s="75" t="s">
        <v>169</v>
      </c>
      <c r="D33" s="207" t="str">
        <f>ข้อมูลพื้นฐาน!B21</f>
        <v>นางภัทรา อินดีคำ</v>
      </c>
      <c r="E33" s="207"/>
      <c r="F33" s="207"/>
      <c r="G33" s="66" t="s">
        <v>170</v>
      </c>
      <c r="H33" s="66"/>
      <c r="I33" s="66"/>
      <c r="J33" s="66"/>
      <c r="K33" s="76"/>
    </row>
    <row r="34" spans="1:11" s="59" customFormat="1" ht="18" customHeight="1" x14ac:dyDescent="0.25">
      <c r="A34" s="66"/>
      <c r="B34" s="74"/>
      <c r="C34" s="66"/>
      <c r="D34" s="78" t="s">
        <v>127</v>
      </c>
      <c r="E34" s="66" t="s">
        <v>128</v>
      </c>
      <c r="F34" s="79" t="s">
        <v>172</v>
      </c>
      <c r="G34" s="66" t="s">
        <v>129</v>
      </c>
      <c r="H34" s="66"/>
      <c r="I34" s="66"/>
      <c r="J34" s="66"/>
      <c r="K34" s="76"/>
    </row>
    <row r="35" spans="1:11" s="59" customFormat="1" ht="9.6" customHeight="1" x14ac:dyDescent="0.25">
      <c r="A35" s="66"/>
      <c r="B35" s="74"/>
      <c r="C35" s="66"/>
      <c r="D35" s="66"/>
      <c r="E35" s="66"/>
      <c r="F35" s="66"/>
      <c r="G35" s="66"/>
      <c r="H35" s="66"/>
      <c r="I35" s="66"/>
      <c r="J35" s="66"/>
      <c r="K35" s="76"/>
    </row>
    <row r="36" spans="1:11" s="59" customFormat="1" ht="18" customHeight="1" x14ac:dyDescent="0.25">
      <c r="A36" s="66"/>
      <c r="B36" s="74"/>
      <c r="C36" s="66" t="s">
        <v>130</v>
      </c>
      <c r="D36" s="66"/>
      <c r="E36" s="66"/>
      <c r="F36" s="66"/>
      <c r="G36" s="66"/>
      <c r="H36" s="66"/>
      <c r="I36" s="66"/>
      <c r="J36" s="66"/>
      <c r="K36" s="76"/>
    </row>
    <row r="37" spans="1:11" s="59" customFormat="1" ht="18" customHeight="1" x14ac:dyDescent="0.25">
      <c r="A37" s="66"/>
      <c r="B37" s="74"/>
      <c r="C37" s="66"/>
      <c r="D37" s="66" t="s">
        <v>169</v>
      </c>
      <c r="E37" s="66" t="str">
        <f>ข้อมูลพื้นฐาน!B22</f>
        <v>นายตั๊ด กะสี</v>
      </c>
      <c r="F37" s="66"/>
      <c r="G37" s="66" t="s">
        <v>170</v>
      </c>
      <c r="H37" s="66"/>
      <c r="I37" s="66"/>
      <c r="J37" s="66"/>
      <c r="K37" s="76"/>
    </row>
    <row r="38" spans="1:11" s="59" customFormat="1" ht="18" customHeight="1" x14ac:dyDescent="0.25">
      <c r="A38" s="66"/>
      <c r="B38" s="80"/>
      <c r="C38" s="81"/>
      <c r="D38" s="81"/>
      <c r="E38" s="81"/>
      <c r="F38" s="81"/>
      <c r="G38" s="81"/>
      <c r="H38" s="81"/>
      <c r="I38" s="81"/>
      <c r="J38" s="81"/>
      <c r="K38" s="82"/>
    </row>
  </sheetData>
  <sheetProtection algorithmName="SHA-512" hashValue="MXKdQKZVdEothVq09dJL/vYh+cG93MnEp2fTdK9zCbhFYX4nltBFQig+bFCVCQOpRNZ3w69hJgxWZsdhmXM0UQ==" saltValue="dY9QlMVXh4+ePMnK+Vp0+Q==" spinCount="100000" sheet="1" objects="1" scenarios="1"/>
  <mergeCells count="43">
    <mergeCell ref="J20:K20"/>
    <mergeCell ref="D9:K9"/>
    <mergeCell ref="D10:K10"/>
    <mergeCell ref="B9:C11"/>
    <mergeCell ref="B12:C12"/>
    <mergeCell ref="B13:C13"/>
    <mergeCell ref="B19:C19"/>
    <mergeCell ref="E19:F19"/>
    <mergeCell ref="G19:H19"/>
    <mergeCell ref="J19:K19"/>
    <mergeCell ref="B15:F15"/>
    <mergeCell ref="G15:K15"/>
    <mergeCell ref="B16:C17"/>
    <mergeCell ref="D16:F16"/>
    <mergeCell ref="G16:H17"/>
    <mergeCell ref="I16:K16"/>
    <mergeCell ref="D26:F26"/>
    <mergeCell ref="D28:F28"/>
    <mergeCell ref="D30:F30"/>
    <mergeCell ref="D33:F33"/>
    <mergeCell ref="J21:K21"/>
    <mergeCell ref="B2:K2"/>
    <mergeCell ref="B3:K3"/>
    <mergeCell ref="F4:G4"/>
    <mergeCell ref="A7:B7"/>
    <mergeCell ref="H4:I4"/>
    <mergeCell ref="E17:F17"/>
    <mergeCell ref="J17:K17"/>
    <mergeCell ref="B18:C18"/>
    <mergeCell ref="E18:F18"/>
    <mergeCell ref="G18:H18"/>
    <mergeCell ref="J18:K18"/>
    <mergeCell ref="B20:C20"/>
    <mergeCell ref="E20:F20"/>
    <mergeCell ref="G20:H20"/>
    <mergeCell ref="B21:C21"/>
    <mergeCell ref="E21:F21"/>
    <mergeCell ref="G21:H21"/>
    <mergeCell ref="B22:C22"/>
    <mergeCell ref="E22:F22"/>
    <mergeCell ref="G22:H22"/>
    <mergeCell ref="J22:K22"/>
    <mergeCell ref="B24:K24"/>
  </mergeCells>
  <pageMargins left="0.67" right="0.12" top="0.34" bottom="0.18" header="0.3" footer="0.1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429D4E-B267-4574-BBE9-D7271020E771}">
  <sheetPr codeName="Sheet8">
    <tabColor theme="4" tint="0.59999389629810485"/>
  </sheetPr>
  <dimension ref="A1:Q67"/>
  <sheetViews>
    <sheetView zoomScale="136" zoomScaleNormal="136" workbookViewId="0">
      <selection activeCell="M66" sqref="M66"/>
    </sheetView>
  </sheetViews>
  <sheetFormatPr defaultRowHeight="24.6" x14ac:dyDescent="0.7"/>
  <cols>
    <col min="1" max="1" width="9.09765625" style="99" customWidth="1"/>
    <col min="2" max="2" width="7.3984375" style="94" customWidth="1"/>
    <col min="3" max="3" width="5.796875" style="94" customWidth="1"/>
    <col min="4" max="4" width="8.796875" style="94"/>
    <col min="5" max="5" width="8.796875" style="94" customWidth="1"/>
    <col min="6" max="6" width="10.19921875" style="94" customWidth="1"/>
    <col min="7" max="7" width="9" style="93" customWidth="1"/>
    <col min="8" max="9" width="5.69921875" style="93" customWidth="1"/>
    <col min="10" max="10" width="6.19921875" style="93" customWidth="1"/>
    <col min="11" max="11" width="9" style="93" customWidth="1"/>
    <col min="12" max="17" width="8.796875" style="95"/>
    <col min="18" max="16384" width="8.796875" style="94"/>
  </cols>
  <sheetData>
    <row r="1" spans="1:17" x14ac:dyDescent="0.7">
      <c r="A1" s="83" t="s">
        <v>189</v>
      </c>
      <c r="B1" s="60"/>
      <c r="C1" s="60"/>
      <c r="D1" s="60"/>
      <c r="E1" s="60"/>
      <c r="F1" s="85">
        <f>ข้อมูลพื้นฐาน!B8</f>
        <v>0</v>
      </c>
      <c r="G1" s="68"/>
      <c r="H1" s="60"/>
      <c r="I1" s="60"/>
      <c r="J1" s="63" t="s">
        <v>93</v>
      </c>
      <c r="K1" s="68">
        <f>ข้อมูลพื้นฐาน!B9</f>
        <v>0</v>
      </c>
    </row>
    <row r="2" spans="1:17" x14ac:dyDescent="0.7">
      <c r="A2" s="84" t="s">
        <v>97</v>
      </c>
      <c r="B2" s="60">
        <f>ข้อมูลพื้นฐาน!B11</f>
        <v>0</v>
      </c>
      <c r="C2" s="60"/>
      <c r="D2" s="60"/>
      <c r="E2" s="60"/>
      <c r="F2" s="63" t="s">
        <v>8</v>
      </c>
      <c r="G2" s="68">
        <f>ข้อมูลพื้นฐาน!B10</f>
        <v>0</v>
      </c>
      <c r="H2" s="68"/>
      <c r="I2" s="63" t="s">
        <v>214</v>
      </c>
      <c r="J2" s="68"/>
      <c r="K2" s="68">
        <f>ข้อมูลพื้นฐาน!B13</f>
        <v>0</v>
      </c>
    </row>
    <row r="3" spans="1:17" ht="28.8" customHeight="1" x14ac:dyDescent="0.7">
      <c r="A3" s="111" t="s">
        <v>188</v>
      </c>
      <c r="B3" s="225" t="s">
        <v>187</v>
      </c>
      <c r="C3" s="226"/>
      <c r="D3" s="226"/>
      <c r="E3" s="226"/>
      <c r="F3" s="226"/>
      <c r="G3" s="226"/>
      <c r="H3" s="226"/>
      <c r="I3" s="226"/>
      <c r="J3" s="226"/>
      <c r="K3" s="227"/>
    </row>
    <row r="4" spans="1:17" ht="25.8" customHeight="1" x14ac:dyDescent="0.7">
      <c r="A4" s="170">
        <v>1</v>
      </c>
      <c r="B4" s="228"/>
      <c r="C4" s="229"/>
      <c r="D4" s="229"/>
      <c r="E4" s="229"/>
      <c r="F4" s="229"/>
      <c r="G4" s="229"/>
      <c r="H4" s="229"/>
      <c r="I4" s="229"/>
      <c r="J4" s="229"/>
      <c r="K4" s="230"/>
    </row>
    <row r="5" spans="1:17" ht="21" customHeight="1" x14ac:dyDescent="0.7">
      <c r="A5" s="170">
        <v>2</v>
      </c>
      <c r="B5" s="228"/>
      <c r="C5" s="229"/>
      <c r="D5" s="229"/>
      <c r="E5" s="229"/>
      <c r="F5" s="229"/>
      <c r="G5" s="229"/>
      <c r="H5" s="229"/>
      <c r="I5" s="229"/>
      <c r="J5" s="229"/>
      <c r="K5" s="230"/>
    </row>
    <row r="6" spans="1:17" ht="21" customHeight="1" x14ac:dyDescent="0.7">
      <c r="A6" s="170">
        <v>3</v>
      </c>
      <c r="B6" s="222"/>
      <c r="C6" s="223"/>
      <c r="D6" s="223"/>
      <c r="E6" s="223"/>
      <c r="F6" s="223"/>
      <c r="G6" s="223"/>
      <c r="H6" s="223"/>
      <c r="I6" s="223"/>
      <c r="J6" s="223"/>
      <c r="K6" s="224"/>
    </row>
    <row r="7" spans="1:17" s="96" customFormat="1" ht="18" customHeight="1" x14ac:dyDescent="0.25">
      <c r="A7" s="170">
        <v>4</v>
      </c>
      <c r="B7" s="222"/>
      <c r="C7" s="223"/>
      <c r="D7" s="223"/>
      <c r="E7" s="223"/>
      <c r="F7" s="223"/>
      <c r="G7" s="223"/>
      <c r="H7" s="223"/>
      <c r="I7" s="223"/>
      <c r="J7" s="223"/>
      <c r="K7" s="224"/>
      <c r="L7" s="97"/>
      <c r="M7" s="97"/>
      <c r="N7" s="97"/>
      <c r="O7" s="97"/>
      <c r="P7" s="97"/>
      <c r="Q7" s="97"/>
    </row>
    <row r="8" spans="1:17" s="96" customFormat="1" ht="18" customHeight="1" x14ac:dyDescent="0.25">
      <c r="A8" s="170">
        <v>5</v>
      </c>
      <c r="B8" s="222"/>
      <c r="C8" s="223"/>
      <c r="D8" s="223"/>
      <c r="E8" s="223"/>
      <c r="F8" s="223"/>
      <c r="G8" s="223"/>
      <c r="H8" s="223"/>
      <c r="I8" s="223"/>
      <c r="J8" s="223"/>
      <c r="K8" s="224"/>
      <c r="L8" s="97"/>
      <c r="M8" s="97"/>
      <c r="N8" s="97"/>
      <c r="O8" s="97"/>
      <c r="P8" s="97"/>
      <c r="Q8" s="97"/>
    </row>
    <row r="9" spans="1:17" s="96" customFormat="1" ht="18" customHeight="1" x14ac:dyDescent="0.25">
      <c r="A9" s="170">
        <v>6</v>
      </c>
      <c r="B9" s="222"/>
      <c r="C9" s="223"/>
      <c r="D9" s="223"/>
      <c r="E9" s="223"/>
      <c r="F9" s="223"/>
      <c r="G9" s="223"/>
      <c r="H9" s="223"/>
      <c r="I9" s="223"/>
      <c r="J9" s="223"/>
      <c r="K9" s="224"/>
      <c r="L9" s="97"/>
      <c r="M9" s="97"/>
      <c r="N9" s="97"/>
      <c r="O9" s="97"/>
      <c r="P9" s="97"/>
      <c r="Q9" s="97"/>
    </row>
    <row r="10" spans="1:17" s="96" customFormat="1" ht="18" customHeight="1" x14ac:dyDescent="0.25">
      <c r="A10" s="170">
        <v>7</v>
      </c>
      <c r="B10" s="222"/>
      <c r="C10" s="223"/>
      <c r="D10" s="223"/>
      <c r="E10" s="223"/>
      <c r="F10" s="223"/>
      <c r="G10" s="223"/>
      <c r="H10" s="223"/>
      <c r="I10" s="223"/>
      <c r="J10" s="223"/>
      <c r="K10" s="224"/>
      <c r="L10" s="97"/>
      <c r="M10" s="97"/>
      <c r="N10" s="97"/>
      <c r="O10" s="97"/>
      <c r="P10" s="97"/>
      <c r="Q10" s="97"/>
    </row>
    <row r="11" spans="1:17" s="96" customFormat="1" ht="18" customHeight="1" x14ac:dyDescent="0.25">
      <c r="A11" s="170">
        <v>8</v>
      </c>
      <c r="B11" s="222"/>
      <c r="C11" s="223"/>
      <c r="D11" s="223"/>
      <c r="E11" s="223"/>
      <c r="F11" s="223"/>
      <c r="G11" s="223"/>
      <c r="H11" s="223"/>
      <c r="I11" s="223"/>
      <c r="J11" s="223"/>
      <c r="K11" s="224"/>
      <c r="L11" s="97"/>
      <c r="M11" s="97"/>
      <c r="N11" s="97"/>
      <c r="O11" s="97"/>
      <c r="P11" s="97"/>
      <c r="Q11" s="97"/>
    </row>
    <row r="12" spans="1:17" s="96" customFormat="1" ht="18" customHeight="1" x14ac:dyDescent="0.25">
      <c r="A12" s="170">
        <v>9</v>
      </c>
      <c r="B12" s="222"/>
      <c r="C12" s="223"/>
      <c r="D12" s="223"/>
      <c r="E12" s="223"/>
      <c r="F12" s="223"/>
      <c r="G12" s="223"/>
      <c r="H12" s="223"/>
      <c r="I12" s="223"/>
      <c r="J12" s="223"/>
      <c r="K12" s="224"/>
      <c r="L12" s="97"/>
      <c r="M12" s="97"/>
      <c r="N12" s="97"/>
      <c r="O12" s="97"/>
      <c r="P12" s="97"/>
      <c r="Q12" s="97"/>
    </row>
    <row r="13" spans="1:17" s="96" customFormat="1" ht="18" customHeight="1" x14ac:dyDescent="0.25">
      <c r="A13" s="170">
        <v>10</v>
      </c>
      <c r="B13" s="222"/>
      <c r="C13" s="223"/>
      <c r="D13" s="223"/>
      <c r="E13" s="223"/>
      <c r="F13" s="223"/>
      <c r="G13" s="223"/>
      <c r="H13" s="223"/>
      <c r="I13" s="223"/>
      <c r="J13" s="223"/>
      <c r="K13" s="224"/>
      <c r="L13" s="97"/>
      <c r="M13" s="97"/>
      <c r="N13" s="97"/>
      <c r="O13" s="97"/>
      <c r="P13" s="97"/>
      <c r="Q13" s="97"/>
    </row>
    <row r="14" spans="1:17" s="96" customFormat="1" ht="18" customHeight="1" x14ac:dyDescent="0.25">
      <c r="A14" s="170">
        <v>11</v>
      </c>
      <c r="B14" s="222"/>
      <c r="C14" s="223"/>
      <c r="D14" s="223"/>
      <c r="E14" s="223"/>
      <c r="F14" s="223"/>
      <c r="G14" s="223"/>
      <c r="H14" s="223"/>
      <c r="I14" s="223"/>
      <c r="J14" s="223"/>
      <c r="K14" s="224"/>
      <c r="L14" s="97"/>
      <c r="M14" s="97"/>
      <c r="N14" s="97"/>
      <c r="O14" s="97"/>
      <c r="P14" s="97"/>
      <c r="Q14" s="97"/>
    </row>
    <row r="15" spans="1:17" s="96" customFormat="1" ht="18" customHeight="1" x14ac:dyDescent="0.25">
      <c r="A15" s="170">
        <v>12</v>
      </c>
      <c r="B15" s="222"/>
      <c r="C15" s="223"/>
      <c r="D15" s="223"/>
      <c r="E15" s="223"/>
      <c r="F15" s="223"/>
      <c r="G15" s="223"/>
      <c r="H15" s="223"/>
      <c r="I15" s="223"/>
      <c r="J15" s="223"/>
      <c r="K15" s="224"/>
      <c r="L15" s="97"/>
      <c r="M15" s="97"/>
      <c r="N15" s="97"/>
      <c r="O15" s="97"/>
      <c r="P15" s="97"/>
      <c r="Q15" s="97"/>
    </row>
    <row r="16" spans="1:17" s="96" customFormat="1" ht="18" customHeight="1" x14ac:dyDescent="0.25">
      <c r="A16" s="170">
        <v>13</v>
      </c>
      <c r="B16" s="222"/>
      <c r="C16" s="223"/>
      <c r="D16" s="223"/>
      <c r="E16" s="223"/>
      <c r="F16" s="223"/>
      <c r="G16" s="223"/>
      <c r="H16" s="223"/>
      <c r="I16" s="223"/>
      <c r="J16" s="223"/>
      <c r="K16" s="224"/>
      <c r="L16" s="97"/>
      <c r="M16" s="97"/>
      <c r="N16" s="97"/>
      <c r="O16" s="97"/>
      <c r="P16" s="97"/>
      <c r="Q16" s="97"/>
    </row>
    <row r="17" spans="1:17" s="96" customFormat="1" ht="18" customHeight="1" x14ac:dyDescent="0.25">
      <c r="A17" s="170">
        <v>14</v>
      </c>
      <c r="B17" s="222"/>
      <c r="C17" s="223"/>
      <c r="D17" s="223"/>
      <c r="E17" s="223"/>
      <c r="F17" s="223"/>
      <c r="G17" s="223"/>
      <c r="H17" s="223"/>
      <c r="I17" s="223"/>
      <c r="J17" s="223"/>
      <c r="K17" s="224"/>
      <c r="L17" s="97"/>
      <c r="M17" s="97"/>
      <c r="N17" s="97"/>
      <c r="O17" s="97"/>
      <c r="P17" s="97"/>
      <c r="Q17" s="97"/>
    </row>
    <row r="18" spans="1:17" s="96" customFormat="1" ht="18" customHeight="1" x14ac:dyDescent="0.25">
      <c r="A18" s="170">
        <v>15</v>
      </c>
      <c r="B18" s="222"/>
      <c r="C18" s="223"/>
      <c r="D18" s="223"/>
      <c r="E18" s="223"/>
      <c r="F18" s="223"/>
      <c r="G18" s="223"/>
      <c r="H18" s="223"/>
      <c r="I18" s="223"/>
      <c r="J18" s="223"/>
      <c r="K18" s="224"/>
      <c r="L18" s="97"/>
      <c r="M18" s="97"/>
      <c r="N18" s="97"/>
      <c r="O18" s="97"/>
      <c r="P18" s="97"/>
      <c r="Q18" s="97"/>
    </row>
    <row r="19" spans="1:17" s="96" customFormat="1" ht="18" customHeight="1" x14ac:dyDescent="0.25">
      <c r="A19" s="170">
        <v>16</v>
      </c>
      <c r="B19" s="222"/>
      <c r="C19" s="223"/>
      <c r="D19" s="223"/>
      <c r="E19" s="223"/>
      <c r="F19" s="223"/>
      <c r="G19" s="223"/>
      <c r="H19" s="223"/>
      <c r="I19" s="223"/>
      <c r="J19" s="223"/>
      <c r="K19" s="224"/>
      <c r="L19" s="97"/>
      <c r="M19" s="97"/>
      <c r="N19" s="97"/>
      <c r="O19" s="97"/>
      <c r="P19" s="97"/>
      <c r="Q19" s="97"/>
    </row>
    <row r="20" spans="1:17" s="96" customFormat="1" ht="18" customHeight="1" x14ac:dyDescent="0.25">
      <c r="A20" s="170">
        <v>17</v>
      </c>
      <c r="B20" s="222"/>
      <c r="C20" s="223"/>
      <c r="D20" s="223"/>
      <c r="E20" s="223"/>
      <c r="F20" s="223"/>
      <c r="G20" s="223"/>
      <c r="H20" s="223"/>
      <c r="I20" s="223"/>
      <c r="J20" s="223"/>
      <c r="K20" s="224"/>
      <c r="L20" s="97"/>
      <c r="M20" s="97"/>
      <c r="N20" s="97"/>
      <c r="O20" s="97"/>
      <c r="P20" s="97"/>
      <c r="Q20" s="97"/>
    </row>
    <row r="21" spans="1:17" s="96" customFormat="1" ht="18" customHeight="1" x14ac:dyDescent="0.25">
      <c r="A21" s="170">
        <v>18</v>
      </c>
      <c r="B21" s="222"/>
      <c r="C21" s="223"/>
      <c r="D21" s="223"/>
      <c r="E21" s="223"/>
      <c r="F21" s="223"/>
      <c r="G21" s="223"/>
      <c r="H21" s="223"/>
      <c r="I21" s="223"/>
      <c r="J21" s="223"/>
      <c r="K21" s="224"/>
      <c r="L21" s="97"/>
      <c r="M21" s="97"/>
      <c r="N21" s="97"/>
      <c r="O21" s="97"/>
      <c r="P21" s="97"/>
      <c r="Q21" s="97"/>
    </row>
    <row r="22" spans="1:17" s="96" customFormat="1" ht="18" customHeight="1" x14ac:dyDescent="0.25">
      <c r="A22" s="170">
        <v>19</v>
      </c>
      <c r="B22" s="222"/>
      <c r="C22" s="223"/>
      <c r="D22" s="223"/>
      <c r="E22" s="223"/>
      <c r="F22" s="223"/>
      <c r="G22" s="223"/>
      <c r="H22" s="223"/>
      <c r="I22" s="223"/>
      <c r="J22" s="223"/>
      <c r="K22" s="224"/>
      <c r="L22" s="97"/>
      <c r="M22" s="97"/>
      <c r="N22" s="97"/>
      <c r="O22" s="97"/>
      <c r="P22" s="97"/>
      <c r="Q22" s="97"/>
    </row>
    <row r="23" spans="1:17" s="96" customFormat="1" ht="18" customHeight="1" x14ac:dyDescent="0.25">
      <c r="A23" s="170">
        <v>20</v>
      </c>
      <c r="B23" s="222"/>
      <c r="C23" s="223"/>
      <c r="D23" s="223"/>
      <c r="E23" s="223"/>
      <c r="F23" s="223"/>
      <c r="G23" s="223"/>
      <c r="H23" s="223"/>
      <c r="I23" s="223"/>
      <c r="J23" s="223"/>
      <c r="K23" s="224"/>
      <c r="L23" s="97"/>
      <c r="M23" s="97"/>
      <c r="N23" s="97"/>
      <c r="O23" s="97"/>
      <c r="P23" s="97"/>
      <c r="Q23" s="97"/>
    </row>
    <row r="24" spans="1:17" s="96" customFormat="1" ht="18" customHeight="1" x14ac:dyDescent="0.25">
      <c r="A24" s="170">
        <v>21</v>
      </c>
      <c r="B24" s="222"/>
      <c r="C24" s="223"/>
      <c r="D24" s="223"/>
      <c r="E24" s="223"/>
      <c r="F24" s="223"/>
      <c r="G24" s="223"/>
      <c r="H24" s="223"/>
      <c r="I24" s="223"/>
      <c r="J24" s="223"/>
      <c r="K24" s="224"/>
      <c r="L24" s="97"/>
      <c r="M24" s="97"/>
      <c r="N24" s="97"/>
      <c r="O24" s="97"/>
      <c r="P24" s="97"/>
      <c r="Q24" s="97"/>
    </row>
    <row r="25" spans="1:17" s="96" customFormat="1" ht="18" customHeight="1" x14ac:dyDescent="0.25">
      <c r="A25" s="170">
        <v>22</v>
      </c>
      <c r="B25" s="222"/>
      <c r="C25" s="223"/>
      <c r="D25" s="223"/>
      <c r="E25" s="223"/>
      <c r="F25" s="223"/>
      <c r="G25" s="223"/>
      <c r="H25" s="223"/>
      <c r="I25" s="223"/>
      <c r="J25" s="223"/>
      <c r="K25" s="224"/>
      <c r="L25" s="97"/>
      <c r="M25" s="97"/>
      <c r="N25" s="97"/>
      <c r="O25" s="97"/>
      <c r="P25" s="97"/>
      <c r="Q25" s="97"/>
    </row>
    <row r="26" spans="1:17" s="96" customFormat="1" ht="18" customHeight="1" x14ac:dyDescent="0.25">
      <c r="A26" s="170">
        <v>23</v>
      </c>
      <c r="B26" s="222"/>
      <c r="C26" s="223"/>
      <c r="D26" s="223"/>
      <c r="E26" s="223"/>
      <c r="F26" s="223"/>
      <c r="G26" s="223"/>
      <c r="H26" s="223"/>
      <c r="I26" s="223"/>
      <c r="J26" s="223"/>
      <c r="K26" s="224"/>
      <c r="L26" s="97"/>
      <c r="M26" s="97"/>
      <c r="N26" s="97"/>
      <c r="O26" s="97"/>
      <c r="P26" s="97"/>
      <c r="Q26" s="97"/>
    </row>
    <row r="27" spans="1:17" s="96" customFormat="1" ht="18" customHeight="1" x14ac:dyDescent="0.25">
      <c r="A27" s="170">
        <v>24</v>
      </c>
      <c r="B27" s="222"/>
      <c r="C27" s="223"/>
      <c r="D27" s="223"/>
      <c r="E27" s="223"/>
      <c r="F27" s="223"/>
      <c r="G27" s="223"/>
      <c r="H27" s="223"/>
      <c r="I27" s="223"/>
      <c r="J27" s="223"/>
      <c r="K27" s="224"/>
      <c r="L27" s="97"/>
      <c r="M27" s="97"/>
      <c r="N27" s="97"/>
      <c r="O27" s="97"/>
      <c r="P27" s="97"/>
      <c r="Q27" s="97"/>
    </row>
    <row r="28" spans="1:17" s="96" customFormat="1" ht="18" customHeight="1" x14ac:dyDescent="0.25">
      <c r="A28" s="170">
        <v>25</v>
      </c>
      <c r="B28" s="222"/>
      <c r="C28" s="223"/>
      <c r="D28" s="223"/>
      <c r="E28" s="223"/>
      <c r="F28" s="223"/>
      <c r="G28" s="223"/>
      <c r="H28" s="223"/>
      <c r="I28" s="223"/>
      <c r="J28" s="223"/>
      <c r="K28" s="224"/>
      <c r="L28" s="97"/>
      <c r="M28" s="97"/>
      <c r="N28" s="97"/>
      <c r="O28" s="97"/>
      <c r="P28" s="97"/>
      <c r="Q28" s="97"/>
    </row>
    <row r="29" spans="1:17" s="96" customFormat="1" ht="18" customHeight="1" x14ac:dyDescent="0.25">
      <c r="A29" s="170">
        <v>26</v>
      </c>
      <c r="B29" s="222"/>
      <c r="C29" s="223"/>
      <c r="D29" s="223"/>
      <c r="E29" s="223"/>
      <c r="F29" s="223"/>
      <c r="G29" s="223"/>
      <c r="H29" s="223"/>
      <c r="I29" s="223"/>
      <c r="J29" s="223"/>
      <c r="K29" s="224"/>
      <c r="L29" s="97"/>
      <c r="M29" s="97"/>
      <c r="N29" s="97"/>
      <c r="O29" s="97"/>
      <c r="P29" s="97"/>
      <c r="Q29" s="97"/>
    </row>
    <row r="30" spans="1:17" s="96" customFormat="1" ht="18" customHeight="1" x14ac:dyDescent="0.25">
      <c r="A30" s="170">
        <v>27</v>
      </c>
      <c r="B30" s="222"/>
      <c r="C30" s="223"/>
      <c r="D30" s="223"/>
      <c r="E30" s="223"/>
      <c r="F30" s="223"/>
      <c r="G30" s="223"/>
      <c r="H30" s="223"/>
      <c r="I30" s="223"/>
      <c r="J30" s="223"/>
      <c r="K30" s="224"/>
      <c r="L30" s="97"/>
      <c r="M30" s="97"/>
      <c r="N30" s="97"/>
      <c r="O30" s="97"/>
      <c r="P30" s="97"/>
      <c r="Q30" s="97"/>
    </row>
    <row r="31" spans="1:17" s="96" customFormat="1" ht="18" customHeight="1" x14ac:dyDescent="0.25">
      <c r="A31" s="170">
        <v>28</v>
      </c>
      <c r="B31" s="222"/>
      <c r="C31" s="223"/>
      <c r="D31" s="223"/>
      <c r="E31" s="223"/>
      <c r="F31" s="223"/>
      <c r="G31" s="223"/>
      <c r="H31" s="223"/>
      <c r="I31" s="223"/>
      <c r="J31" s="223"/>
      <c r="K31" s="224"/>
      <c r="L31" s="97"/>
      <c r="M31" s="97"/>
      <c r="N31" s="97"/>
      <c r="O31" s="97"/>
      <c r="P31" s="97"/>
      <c r="Q31" s="97"/>
    </row>
    <row r="32" spans="1:17" s="96" customFormat="1" ht="18" customHeight="1" x14ac:dyDescent="0.25">
      <c r="A32" s="170">
        <v>29</v>
      </c>
      <c r="B32" s="222"/>
      <c r="C32" s="223"/>
      <c r="D32" s="223"/>
      <c r="E32" s="223"/>
      <c r="F32" s="223"/>
      <c r="G32" s="223"/>
      <c r="H32" s="223"/>
      <c r="I32" s="223"/>
      <c r="J32" s="223"/>
      <c r="K32" s="224"/>
      <c r="L32" s="97"/>
      <c r="M32" s="97"/>
      <c r="N32" s="97"/>
      <c r="O32" s="97"/>
      <c r="P32" s="97"/>
      <c r="Q32" s="97"/>
    </row>
    <row r="33" spans="1:17" s="96" customFormat="1" ht="18" customHeight="1" x14ac:dyDescent="0.25">
      <c r="A33" s="170">
        <v>30</v>
      </c>
      <c r="B33" s="222"/>
      <c r="C33" s="223"/>
      <c r="D33" s="223"/>
      <c r="E33" s="223"/>
      <c r="F33" s="223"/>
      <c r="G33" s="223"/>
      <c r="H33" s="223"/>
      <c r="I33" s="223"/>
      <c r="J33" s="223"/>
      <c r="K33" s="224"/>
      <c r="L33" s="97" t="str">
        <f>IF(ข้อมูลนักเรียน!A29=""," ")</f>
        <v xml:space="preserve"> </v>
      </c>
      <c r="M33" s="97"/>
      <c r="N33" s="97"/>
      <c r="O33" s="97"/>
      <c r="P33" s="97"/>
      <c r="Q33" s="97"/>
    </row>
    <row r="34" spans="1:17" s="96" customFormat="1" ht="18" customHeight="1" x14ac:dyDescent="0.25">
      <c r="A34" s="170">
        <v>31</v>
      </c>
      <c r="B34" s="222"/>
      <c r="C34" s="223"/>
      <c r="D34" s="223"/>
      <c r="E34" s="223"/>
      <c r="F34" s="223"/>
      <c r="G34" s="223"/>
      <c r="H34" s="223"/>
      <c r="I34" s="223"/>
      <c r="J34" s="223"/>
      <c r="K34" s="224"/>
      <c r="L34" s="97"/>
      <c r="M34" s="97"/>
      <c r="N34" s="97"/>
      <c r="O34" s="97"/>
      <c r="P34" s="97"/>
      <c r="Q34" s="97"/>
    </row>
    <row r="35" spans="1:17" s="96" customFormat="1" ht="18" customHeight="1" x14ac:dyDescent="0.25">
      <c r="A35" s="170">
        <v>32</v>
      </c>
      <c r="B35" s="222"/>
      <c r="C35" s="223"/>
      <c r="D35" s="223"/>
      <c r="E35" s="223"/>
      <c r="F35" s="223"/>
      <c r="G35" s="223"/>
      <c r="H35" s="223"/>
      <c r="I35" s="223"/>
      <c r="J35" s="223"/>
      <c r="K35" s="224"/>
      <c r="L35" s="97"/>
      <c r="M35" s="97"/>
      <c r="N35" s="97"/>
      <c r="O35" s="97"/>
      <c r="P35" s="97"/>
      <c r="Q35" s="97"/>
    </row>
    <row r="36" spans="1:17" s="96" customFormat="1" ht="18" customHeight="1" x14ac:dyDescent="0.25">
      <c r="A36" s="170">
        <v>33</v>
      </c>
      <c r="B36" s="222"/>
      <c r="C36" s="223"/>
      <c r="D36" s="223"/>
      <c r="E36" s="223"/>
      <c r="F36" s="223"/>
      <c r="G36" s="223"/>
      <c r="H36" s="223"/>
      <c r="I36" s="223"/>
      <c r="J36" s="223"/>
      <c r="K36" s="224"/>
      <c r="L36" s="97"/>
      <c r="M36" s="97"/>
      <c r="N36" s="97"/>
      <c r="O36" s="97"/>
      <c r="P36" s="97"/>
      <c r="Q36" s="97"/>
    </row>
    <row r="37" spans="1:17" s="96" customFormat="1" ht="18" customHeight="1" x14ac:dyDescent="0.25">
      <c r="A37" s="170">
        <v>34</v>
      </c>
      <c r="B37" s="222"/>
      <c r="C37" s="223"/>
      <c r="D37" s="223"/>
      <c r="E37" s="223"/>
      <c r="F37" s="223"/>
      <c r="G37" s="223"/>
      <c r="H37" s="223"/>
      <c r="I37" s="223"/>
      <c r="J37" s="223"/>
      <c r="K37" s="224"/>
      <c r="L37" s="97"/>
      <c r="M37" s="97"/>
      <c r="N37" s="97"/>
      <c r="O37" s="97"/>
      <c r="P37" s="97"/>
      <c r="Q37" s="97"/>
    </row>
    <row r="38" spans="1:17" s="96" customFormat="1" ht="18" customHeight="1" x14ac:dyDescent="0.25">
      <c r="A38" s="170">
        <v>35</v>
      </c>
      <c r="B38" s="222"/>
      <c r="C38" s="223"/>
      <c r="D38" s="223"/>
      <c r="E38" s="223"/>
      <c r="F38" s="223"/>
      <c r="G38" s="223"/>
      <c r="H38" s="223"/>
      <c r="I38" s="223"/>
      <c r="J38" s="223"/>
      <c r="K38" s="224"/>
      <c r="L38" s="97"/>
      <c r="M38" s="97"/>
      <c r="N38" s="97"/>
      <c r="O38" s="97"/>
      <c r="P38" s="97"/>
      <c r="Q38" s="97"/>
    </row>
    <row r="39" spans="1:17" s="96" customFormat="1" x14ac:dyDescent="0.25">
      <c r="A39" s="170">
        <v>36</v>
      </c>
      <c r="B39" s="222"/>
      <c r="C39" s="223"/>
      <c r="D39" s="223"/>
      <c r="E39" s="223"/>
      <c r="F39" s="223"/>
      <c r="G39" s="223"/>
      <c r="H39" s="223"/>
      <c r="I39" s="223"/>
      <c r="J39" s="223"/>
      <c r="K39" s="224"/>
      <c r="L39" s="97"/>
      <c r="M39" s="97"/>
      <c r="N39" s="97"/>
      <c r="O39" s="97"/>
      <c r="P39" s="97"/>
      <c r="Q39" s="97"/>
    </row>
    <row r="40" spans="1:17" s="96" customFormat="1" x14ac:dyDescent="0.25">
      <c r="A40" s="170">
        <v>37</v>
      </c>
      <c r="B40" s="222"/>
      <c r="C40" s="223"/>
      <c r="D40" s="223"/>
      <c r="E40" s="223"/>
      <c r="F40" s="223"/>
      <c r="G40" s="223"/>
      <c r="H40" s="223"/>
      <c r="I40" s="223"/>
      <c r="J40" s="223"/>
      <c r="K40" s="224"/>
      <c r="L40" s="97"/>
      <c r="M40" s="97"/>
      <c r="N40" s="97"/>
      <c r="O40" s="97"/>
      <c r="P40" s="97"/>
      <c r="Q40" s="97"/>
    </row>
    <row r="41" spans="1:17" s="96" customFormat="1" x14ac:dyDescent="0.25">
      <c r="A41" s="170">
        <v>38</v>
      </c>
      <c r="B41" s="222"/>
      <c r="C41" s="223"/>
      <c r="D41" s="223"/>
      <c r="E41" s="223"/>
      <c r="F41" s="223"/>
      <c r="G41" s="223"/>
      <c r="H41" s="223"/>
      <c r="I41" s="223"/>
      <c r="J41" s="223"/>
      <c r="K41" s="224"/>
      <c r="L41" s="97"/>
      <c r="M41" s="97"/>
      <c r="N41" s="97"/>
      <c r="O41" s="97"/>
      <c r="P41" s="97"/>
      <c r="Q41" s="97"/>
    </row>
    <row r="42" spans="1:17" s="96" customFormat="1" x14ac:dyDescent="0.25">
      <c r="A42" s="170">
        <v>39</v>
      </c>
      <c r="B42" s="222"/>
      <c r="C42" s="223"/>
      <c r="D42" s="223"/>
      <c r="E42" s="223"/>
      <c r="F42" s="223"/>
      <c r="G42" s="223"/>
      <c r="H42" s="223"/>
      <c r="I42" s="223"/>
      <c r="J42" s="223"/>
      <c r="K42" s="224"/>
      <c r="L42" s="97"/>
      <c r="M42" s="97"/>
      <c r="N42" s="97"/>
      <c r="O42" s="97"/>
      <c r="P42" s="97"/>
      <c r="Q42" s="97"/>
    </row>
    <row r="43" spans="1:17" s="96" customFormat="1" x14ac:dyDescent="0.25">
      <c r="A43" s="170">
        <v>40</v>
      </c>
      <c r="B43" s="222"/>
      <c r="C43" s="223"/>
      <c r="D43" s="223"/>
      <c r="E43" s="223"/>
      <c r="F43" s="223"/>
      <c r="G43" s="223"/>
      <c r="H43" s="223"/>
      <c r="I43" s="223"/>
      <c r="J43" s="223"/>
      <c r="K43" s="224"/>
      <c r="L43" s="97"/>
      <c r="M43" s="97"/>
      <c r="N43" s="97"/>
      <c r="O43" s="97"/>
      <c r="P43" s="97"/>
      <c r="Q43" s="97"/>
    </row>
    <row r="44" spans="1:17" s="96" customFormat="1" x14ac:dyDescent="0.25">
      <c r="A44" s="170">
        <v>41</v>
      </c>
      <c r="B44" s="222"/>
      <c r="C44" s="223"/>
      <c r="D44" s="223"/>
      <c r="E44" s="223"/>
      <c r="F44" s="223"/>
      <c r="G44" s="223"/>
      <c r="H44" s="223"/>
      <c r="I44" s="223"/>
      <c r="J44" s="223"/>
      <c r="K44" s="224"/>
      <c r="L44" s="97"/>
      <c r="M44" s="97"/>
      <c r="N44" s="97"/>
      <c r="O44" s="97"/>
      <c r="P44" s="97"/>
      <c r="Q44" s="97"/>
    </row>
    <row r="45" spans="1:17" s="96" customFormat="1" x14ac:dyDescent="0.25">
      <c r="A45" s="170">
        <v>42</v>
      </c>
      <c r="B45" s="222"/>
      <c r="C45" s="223"/>
      <c r="D45" s="223"/>
      <c r="E45" s="223"/>
      <c r="F45" s="223"/>
      <c r="G45" s="223"/>
      <c r="H45" s="223"/>
      <c r="I45" s="223"/>
      <c r="J45" s="223"/>
      <c r="K45" s="224"/>
      <c r="L45" s="97"/>
      <c r="M45" s="97"/>
      <c r="N45" s="97"/>
      <c r="O45" s="97"/>
      <c r="P45" s="97"/>
      <c r="Q45" s="97"/>
    </row>
    <row r="46" spans="1:17" s="96" customFormat="1" x14ac:dyDescent="0.25">
      <c r="A46" s="170">
        <v>43</v>
      </c>
      <c r="B46" s="222"/>
      <c r="C46" s="223"/>
      <c r="D46" s="223"/>
      <c r="E46" s="223"/>
      <c r="F46" s="223"/>
      <c r="G46" s="223"/>
      <c r="H46" s="223"/>
      <c r="I46" s="223"/>
      <c r="J46" s="223"/>
      <c r="K46" s="224"/>
      <c r="L46" s="97"/>
      <c r="M46" s="97"/>
      <c r="N46" s="97"/>
      <c r="O46" s="97"/>
      <c r="P46" s="97"/>
      <c r="Q46" s="97"/>
    </row>
    <row r="47" spans="1:17" s="96" customFormat="1" x14ac:dyDescent="0.25">
      <c r="A47" s="170">
        <v>44</v>
      </c>
      <c r="B47" s="222"/>
      <c r="C47" s="223"/>
      <c r="D47" s="223"/>
      <c r="E47" s="223"/>
      <c r="F47" s="223"/>
      <c r="G47" s="223"/>
      <c r="H47" s="223"/>
      <c r="I47" s="223"/>
      <c r="J47" s="223"/>
      <c r="K47" s="224"/>
      <c r="L47" s="97"/>
      <c r="M47" s="97"/>
      <c r="N47" s="97"/>
      <c r="O47" s="97"/>
      <c r="P47" s="97"/>
      <c r="Q47" s="97"/>
    </row>
    <row r="48" spans="1:17" s="96" customFormat="1" x14ac:dyDescent="0.25">
      <c r="A48" s="170">
        <v>45</v>
      </c>
      <c r="B48" s="222"/>
      <c r="C48" s="223"/>
      <c r="D48" s="223"/>
      <c r="E48" s="223"/>
      <c r="F48" s="223"/>
      <c r="G48" s="223"/>
      <c r="H48" s="223"/>
      <c r="I48" s="223"/>
      <c r="J48" s="223"/>
      <c r="K48" s="224"/>
      <c r="L48" s="97"/>
      <c r="M48" s="97"/>
      <c r="N48" s="97"/>
      <c r="O48" s="97"/>
      <c r="P48" s="97"/>
      <c r="Q48" s="97"/>
    </row>
    <row r="49" spans="1:17" s="96" customFormat="1" x14ac:dyDescent="0.25">
      <c r="A49" s="170">
        <v>46</v>
      </c>
      <c r="B49" s="222"/>
      <c r="C49" s="223"/>
      <c r="D49" s="223"/>
      <c r="E49" s="223"/>
      <c r="F49" s="223"/>
      <c r="G49" s="223"/>
      <c r="H49" s="223"/>
      <c r="I49" s="223"/>
      <c r="J49" s="223"/>
      <c r="K49" s="224"/>
      <c r="L49" s="97"/>
      <c r="M49" s="97"/>
      <c r="N49" s="97"/>
      <c r="O49" s="97"/>
      <c r="P49" s="97"/>
      <c r="Q49" s="97"/>
    </row>
    <row r="50" spans="1:17" s="96" customFormat="1" x14ac:dyDescent="0.25">
      <c r="A50" s="170">
        <v>47</v>
      </c>
      <c r="B50" s="222"/>
      <c r="C50" s="223"/>
      <c r="D50" s="223"/>
      <c r="E50" s="223"/>
      <c r="F50" s="223"/>
      <c r="G50" s="223"/>
      <c r="H50" s="223"/>
      <c r="I50" s="223"/>
      <c r="J50" s="223"/>
      <c r="K50" s="224"/>
      <c r="L50" s="97"/>
      <c r="M50" s="97"/>
      <c r="N50" s="97"/>
      <c r="O50" s="97"/>
      <c r="P50" s="97"/>
      <c r="Q50" s="97"/>
    </row>
    <row r="51" spans="1:17" s="96" customFormat="1" x14ac:dyDescent="0.25">
      <c r="A51" s="170">
        <v>48</v>
      </c>
      <c r="B51" s="222"/>
      <c r="C51" s="223"/>
      <c r="D51" s="223"/>
      <c r="E51" s="223"/>
      <c r="F51" s="223"/>
      <c r="G51" s="223"/>
      <c r="H51" s="223"/>
      <c r="I51" s="223"/>
      <c r="J51" s="223"/>
      <c r="K51" s="224"/>
      <c r="L51" s="97"/>
      <c r="M51" s="97"/>
      <c r="N51" s="97"/>
      <c r="O51" s="97"/>
      <c r="P51" s="97"/>
      <c r="Q51" s="97"/>
    </row>
    <row r="52" spans="1:17" s="96" customFormat="1" x14ac:dyDescent="0.25">
      <c r="A52" s="170">
        <v>49</v>
      </c>
      <c r="B52" s="222"/>
      <c r="C52" s="223"/>
      <c r="D52" s="223"/>
      <c r="E52" s="223"/>
      <c r="F52" s="223"/>
      <c r="G52" s="223"/>
      <c r="H52" s="223"/>
      <c r="I52" s="223"/>
      <c r="J52" s="223"/>
      <c r="K52" s="224"/>
      <c r="L52" s="97"/>
      <c r="M52" s="97"/>
      <c r="N52" s="97"/>
      <c r="O52" s="97"/>
      <c r="P52" s="97"/>
      <c r="Q52" s="97"/>
    </row>
    <row r="53" spans="1:17" s="96" customFormat="1" x14ac:dyDescent="0.25">
      <c r="A53" s="170">
        <v>50</v>
      </c>
      <c r="B53" s="222"/>
      <c r="C53" s="223"/>
      <c r="D53" s="223"/>
      <c r="E53" s="223"/>
      <c r="F53" s="223"/>
      <c r="G53" s="223"/>
      <c r="H53" s="223"/>
      <c r="I53" s="223"/>
      <c r="J53" s="223"/>
      <c r="K53" s="224"/>
      <c r="L53" s="97"/>
      <c r="M53" s="97"/>
      <c r="N53" s="97"/>
      <c r="O53" s="97"/>
      <c r="P53" s="97"/>
      <c r="Q53" s="97"/>
    </row>
    <row r="54" spans="1:17" x14ac:dyDescent="0.7">
      <c r="A54" s="170">
        <v>51</v>
      </c>
      <c r="B54" s="222"/>
      <c r="C54" s="223"/>
      <c r="D54" s="223"/>
      <c r="E54" s="223"/>
      <c r="F54" s="223"/>
      <c r="G54" s="223"/>
      <c r="H54" s="223"/>
      <c r="I54" s="223"/>
      <c r="J54" s="223"/>
      <c r="K54" s="224"/>
    </row>
    <row r="55" spans="1:17" x14ac:dyDescent="0.7">
      <c r="A55" s="170">
        <v>52</v>
      </c>
      <c r="B55" s="222"/>
      <c r="C55" s="223"/>
      <c r="D55" s="223"/>
      <c r="E55" s="223"/>
      <c r="F55" s="223"/>
      <c r="G55" s="223"/>
      <c r="H55" s="223"/>
      <c r="I55" s="223"/>
      <c r="J55" s="223"/>
      <c r="K55" s="224"/>
    </row>
    <row r="56" spans="1:17" x14ac:dyDescent="0.7">
      <c r="A56" s="170">
        <v>53</v>
      </c>
      <c r="B56" s="222"/>
      <c r="C56" s="223"/>
      <c r="D56" s="223"/>
      <c r="E56" s="223"/>
      <c r="F56" s="223"/>
      <c r="G56" s="223"/>
      <c r="H56" s="223"/>
      <c r="I56" s="223"/>
      <c r="J56" s="223"/>
      <c r="K56" s="224"/>
    </row>
    <row r="57" spans="1:17" x14ac:dyDescent="0.7">
      <c r="A57" s="170">
        <v>54</v>
      </c>
      <c r="B57" s="222"/>
      <c r="C57" s="223"/>
      <c r="D57" s="223"/>
      <c r="E57" s="223"/>
      <c r="F57" s="223"/>
      <c r="G57" s="223"/>
      <c r="H57" s="223"/>
      <c r="I57" s="223"/>
      <c r="J57" s="223"/>
      <c r="K57" s="224"/>
    </row>
    <row r="58" spans="1:17" x14ac:dyDescent="0.7">
      <c r="A58" s="170">
        <v>55</v>
      </c>
      <c r="B58" s="222"/>
      <c r="C58" s="223"/>
      <c r="D58" s="223"/>
      <c r="E58" s="223"/>
      <c r="F58" s="223"/>
      <c r="G58" s="223"/>
      <c r="H58" s="223"/>
      <c r="I58" s="223"/>
      <c r="J58" s="223"/>
      <c r="K58" s="224"/>
    </row>
    <row r="59" spans="1:17" x14ac:dyDescent="0.7">
      <c r="A59" s="170">
        <v>56</v>
      </c>
      <c r="B59" s="222"/>
      <c r="C59" s="223"/>
      <c r="D59" s="223"/>
      <c r="E59" s="223"/>
      <c r="F59" s="223"/>
      <c r="G59" s="223"/>
      <c r="H59" s="223"/>
      <c r="I59" s="223"/>
      <c r="J59" s="223"/>
      <c r="K59" s="224"/>
    </row>
    <row r="60" spans="1:17" x14ac:dyDescent="0.7">
      <c r="A60" s="170">
        <v>57</v>
      </c>
      <c r="B60" s="222"/>
      <c r="C60" s="223"/>
      <c r="D60" s="223"/>
      <c r="E60" s="223"/>
      <c r="F60" s="223"/>
      <c r="G60" s="223"/>
      <c r="H60" s="223"/>
      <c r="I60" s="223"/>
      <c r="J60" s="223"/>
      <c r="K60" s="224"/>
    </row>
    <row r="61" spans="1:17" x14ac:dyDescent="0.7">
      <c r="A61" s="170">
        <v>58</v>
      </c>
      <c r="B61" s="222"/>
      <c r="C61" s="223"/>
      <c r="D61" s="223"/>
      <c r="E61" s="223"/>
      <c r="F61" s="223"/>
      <c r="G61" s="223"/>
      <c r="H61" s="223"/>
      <c r="I61" s="223"/>
      <c r="J61" s="223"/>
      <c r="K61" s="224"/>
    </row>
    <row r="62" spans="1:17" x14ac:dyDescent="0.7">
      <c r="A62" s="170">
        <v>59</v>
      </c>
      <c r="B62" s="222"/>
      <c r="C62" s="223"/>
      <c r="D62" s="223"/>
      <c r="E62" s="223"/>
      <c r="F62" s="223"/>
      <c r="G62" s="223"/>
      <c r="H62" s="223"/>
      <c r="I62" s="223"/>
      <c r="J62" s="223"/>
      <c r="K62" s="224"/>
    </row>
    <row r="63" spans="1:17" x14ac:dyDescent="0.7">
      <c r="A63" s="170">
        <v>60</v>
      </c>
      <c r="B63" s="222"/>
      <c r="C63" s="223"/>
      <c r="D63" s="223"/>
      <c r="E63" s="223"/>
      <c r="F63" s="223"/>
      <c r="G63" s="223"/>
      <c r="H63" s="223"/>
      <c r="I63" s="223"/>
      <c r="J63" s="223"/>
      <c r="K63" s="224"/>
    </row>
    <row r="64" spans="1:17" x14ac:dyDescent="0.7">
      <c r="A64" s="170">
        <v>61</v>
      </c>
      <c r="B64" s="222"/>
      <c r="C64" s="223"/>
      <c r="D64" s="223"/>
      <c r="E64" s="223"/>
      <c r="F64" s="223"/>
      <c r="G64" s="223"/>
      <c r="H64" s="223"/>
      <c r="I64" s="223"/>
      <c r="J64" s="223"/>
      <c r="K64" s="224"/>
    </row>
    <row r="65" spans="1:11" x14ac:dyDescent="0.7">
      <c r="A65" s="170">
        <v>62</v>
      </c>
      <c r="B65" s="222"/>
      <c r="C65" s="223"/>
      <c r="D65" s="223"/>
      <c r="E65" s="223"/>
      <c r="F65" s="223"/>
      <c r="G65" s="223"/>
      <c r="H65" s="223"/>
      <c r="I65" s="223"/>
      <c r="J65" s="223"/>
      <c r="K65" s="224"/>
    </row>
    <row r="66" spans="1:11" x14ac:dyDescent="0.7">
      <c r="A66" s="170">
        <v>63</v>
      </c>
      <c r="B66" s="222"/>
      <c r="C66" s="223"/>
      <c r="D66" s="223"/>
      <c r="E66" s="223"/>
      <c r="F66" s="223"/>
      <c r="G66" s="223"/>
      <c r="H66" s="223"/>
      <c r="I66" s="223"/>
      <c r="J66" s="223"/>
      <c r="K66" s="224"/>
    </row>
    <row r="67" spans="1:11" x14ac:dyDescent="0.7">
      <c r="A67" s="170">
        <v>64</v>
      </c>
      <c r="B67" s="222"/>
      <c r="C67" s="223"/>
      <c r="D67" s="223"/>
      <c r="E67" s="223"/>
      <c r="F67" s="223"/>
      <c r="G67" s="223"/>
      <c r="H67" s="223"/>
      <c r="I67" s="223"/>
      <c r="J67" s="223"/>
      <c r="K67" s="224"/>
    </row>
  </sheetData>
  <protectedRanges>
    <protectedRange sqref="A3:K67" name="ช่วง2"/>
  </protectedRanges>
  <mergeCells count="65">
    <mergeCell ref="B38:K38"/>
    <mergeCell ref="B39:K39"/>
    <mergeCell ref="B32:K32"/>
    <mergeCell ref="B33:K33"/>
    <mergeCell ref="B34:K34"/>
    <mergeCell ref="B35:K35"/>
    <mergeCell ref="B36:K36"/>
    <mergeCell ref="B37:K37"/>
    <mergeCell ref="B31:K31"/>
    <mergeCell ref="B20:K20"/>
    <mergeCell ref="B21:K21"/>
    <mergeCell ref="B22:K22"/>
    <mergeCell ref="B23:K23"/>
    <mergeCell ref="B24:K24"/>
    <mergeCell ref="B25:K25"/>
    <mergeCell ref="B26:K26"/>
    <mergeCell ref="B27:K27"/>
    <mergeCell ref="B28:K28"/>
    <mergeCell ref="B29:K29"/>
    <mergeCell ref="B30:K30"/>
    <mergeCell ref="B19:K19"/>
    <mergeCell ref="B8:K8"/>
    <mergeCell ref="B9:K9"/>
    <mergeCell ref="B10:K10"/>
    <mergeCell ref="B11:K11"/>
    <mergeCell ref="B12:K12"/>
    <mergeCell ref="B13:K13"/>
    <mergeCell ref="B14:K14"/>
    <mergeCell ref="B15:K15"/>
    <mergeCell ref="B16:K16"/>
    <mergeCell ref="B17:K17"/>
    <mergeCell ref="B18:K18"/>
    <mergeCell ref="B3:K3"/>
    <mergeCell ref="B4:K4"/>
    <mergeCell ref="B5:K5"/>
    <mergeCell ref="B6:K6"/>
    <mergeCell ref="B7:K7"/>
    <mergeCell ref="B40:K40"/>
    <mergeCell ref="B41:K41"/>
    <mergeCell ref="B42:K42"/>
    <mergeCell ref="B43:K43"/>
    <mergeCell ref="B44:K44"/>
    <mergeCell ref="B45:K45"/>
    <mergeCell ref="B46:K46"/>
    <mergeCell ref="B47:K47"/>
    <mergeCell ref="B48:K48"/>
    <mergeCell ref="B49:K49"/>
    <mergeCell ref="B50:K50"/>
    <mergeCell ref="B51:K51"/>
    <mergeCell ref="B52:K52"/>
    <mergeCell ref="B53:K53"/>
    <mergeCell ref="B54:K54"/>
    <mergeCell ref="B55:K55"/>
    <mergeCell ref="B56:K56"/>
    <mergeCell ref="B57:K57"/>
    <mergeCell ref="B58:K58"/>
    <mergeCell ref="B59:K59"/>
    <mergeCell ref="B65:K65"/>
    <mergeCell ref="B66:K66"/>
    <mergeCell ref="B67:K67"/>
    <mergeCell ref="B60:K60"/>
    <mergeCell ref="B61:K61"/>
    <mergeCell ref="B62:K62"/>
    <mergeCell ref="B63:K63"/>
    <mergeCell ref="B64:K64"/>
  </mergeCells>
  <pageMargins left="0.70866141732283472" right="0.27559055118110237" top="0.43307086614173229" bottom="0.39370078740157483" header="0.31496062992125984" footer="0.31496062992125984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863747-B9A5-484D-9F96-A10485FFBCEE}">
  <sheetPr codeName="Sheet6">
    <tabColor theme="9" tint="0.39997558519241921"/>
  </sheetPr>
  <dimension ref="A1:AP218"/>
  <sheetViews>
    <sheetView zoomScale="107" zoomScaleNormal="107" workbookViewId="0">
      <selection activeCell="P8" sqref="P8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9" width="2.5" style="93" customWidth="1"/>
    <col min="30" max="32" width="5.69921875" style="100" customWidth="1"/>
    <col min="33" max="33" width="5.8984375" style="100" customWidth="1"/>
    <col min="34" max="34" width="5.09765625" style="100" customWidth="1"/>
    <col min="35" max="35" width="8.5" style="100" customWidth="1"/>
    <col min="36" max="36" width="5.69921875" style="100" customWidth="1"/>
    <col min="37" max="37" width="6.296875" style="100" customWidth="1"/>
    <col min="38" max="38" width="6.59765625" style="100" customWidth="1"/>
    <col min="39" max="39" width="8.796875" style="94"/>
    <col min="40" max="42" width="8.796875" style="95"/>
    <col min="43" max="16384" width="8.796875" style="94"/>
  </cols>
  <sheetData>
    <row r="1" spans="1:42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0"/>
      <c r="V1" s="63" t="s">
        <v>200</v>
      </c>
      <c r="W1" s="68"/>
      <c r="X1" s="68"/>
      <c r="Y1" s="68">
        <f>ข้อมูลพื้นฐาน!B9</f>
        <v>0</v>
      </c>
      <c r="Z1" s="68"/>
      <c r="AA1" s="68"/>
      <c r="AB1" s="60"/>
      <c r="AC1" s="68"/>
    </row>
    <row r="2" spans="1:42" x14ac:dyDescent="0.7">
      <c r="A2" s="84" t="s">
        <v>97</v>
      </c>
      <c r="B2" s="231">
        <f>ข้อมูลพื้นฐาน!B11</f>
        <v>0</v>
      </c>
      <c r="C2" s="231"/>
      <c r="D2" s="231"/>
      <c r="E2" s="231"/>
      <c r="F2" s="123"/>
      <c r="G2" s="124"/>
      <c r="H2" s="124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4" t="s">
        <v>199</v>
      </c>
      <c r="T2" s="62"/>
      <c r="U2" s="62"/>
      <c r="V2" s="249">
        <f>ข้อมูลพื้นฐาน!B13</f>
        <v>0</v>
      </c>
      <c r="W2" s="249"/>
      <c r="X2" s="63"/>
      <c r="Y2" s="63" t="s">
        <v>192</v>
      </c>
      <c r="Z2" s="68"/>
      <c r="AA2" s="68"/>
      <c r="AB2" s="68"/>
      <c r="AC2" s="68"/>
    </row>
    <row r="3" spans="1:42" x14ac:dyDescent="0.7">
      <c r="A3" s="232" t="s">
        <v>64</v>
      </c>
      <c r="B3" s="235" t="s">
        <v>72</v>
      </c>
      <c r="C3" s="238" t="s">
        <v>71</v>
      </c>
      <c r="D3" s="239"/>
      <c r="E3" s="240"/>
      <c r="F3" s="247" t="s">
        <v>193</v>
      </c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48"/>
      <c r="Z3" s="248"/>
      <c r="AA3" s="248"/>
      <c r="AB3" s="248"/>
      <c r="AC3" s="248"/>
    </row>
    <row r="4" spans="1:42" ht="21" customHeight="1" x14ac:dyDescent="0.7">
      <c r="A4" s="233"/>
      <c r="B4" s="236"/>
      <c r="C4" s="241"/>
      <c r="D4" s="242"/>
      <c r="E4" s="243"/>
      <c r="F4" s="127" t="s">
        <v>73</v>
      </c>
      <c r="G4" s="189"/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89"/>
      <c r="AB4" s="189"/>
      <c r="AC4" s="189"/>
      <c r="AD4" s="100" t="s">
        <v>77</v>
      </c>
      <c r="AE4" s="100" t="s">
        <v>180</v>
      </c>
      <c r="AF4" s="100">
        <v>1</v>
      </c>
      <c r="AG4" s="100">
        <v>1</v>
      </c>
      <c r="AH4" s="100" t="s">
        <v>89</v>
      </c>
    </row>
    <row r="5" spans="1:42" ht="21" customHeight="1" x14ac:dyDescent="0.7">
      <c r="A5" s="233"/>
      <c r="B5" s="236"/>
      <c r="C5" s="241"/>
      <c r="D5" s="242"/>
      <c r="E5" s="243"/>
      <c r="F5" s="127" t="s">
        <v>76</v>
      </c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00" t="s">
        <v>78</v>
      </c>
      <c r="AE5" s="100" t="s">
        <v>181</v>
      </c>
      <c r="AF5" s="100">
        <v>2</v>
      </c>
      <c r="AG5" s="100">
        <v>2</v>
      </c>
      <c r="AH5" s="100" t="s">
        <v>90</v>
      </c>
    </row>
    <row r="6" spans="1:42" ht="21" customHeight="1" x14ac:dyDescent="0.7">
      <c r="A6" s="233"/>
      <c r="B6" s="236"/>
      <c r="C6" s="241"/>
      <c r="D6" s="242"/>
      <c r="E6" s="243"/>
      <c r="F6" s="127" t="s">
        <v>74</v>
      </c>
      <c r="G6" s="189"/>
      <c r="H6" s="189"/>
      <c r="I6" s="189"/>
      <c r="J6" s="189"/>
      <c r="K6" s="189"/>
      <c r="L6" s="189"/>
      <c r="M6" s="189"/>
      <c r="N6" s="189"/>
      <c r="O6" s="189"/>
      <c r="P6" s="189"/>
      <c r="Q6" s="189"/>
      <c r="R6" s="189"/>
      <c r="S6" s="189"/>
      <c r="T6" s="189"/>
      <c r="U6" s="189"/>
      <c r="V6" s="189"/>
      <c r="W6" s="189"/>
      <c r="X6" s="189"/>
      <c r="Y6" s="189"/>
      <c r="Z6" s="189"/>
      <c r="AA6" s="189"/>
      <c r="AB6" s="189"/>
      <c r="AC6" s="189"/>
      <c r="AD6" s="100" t="s">
        <v>79</v>
      </c>
      <c r="AE6" s="100" t="s">
        <v>182</v>
      </c>
      <c r="AF6" s="100">
        <v>3</v>
      </c>
      <c r="AG6" s="100">
        <v>3</v>
      </c>
      <c r="AH6" s="100" t="s">
        <v>91</v>
      </c>
    </row>
    <row r="7" spans="1:42" ht="21" customHeight="1" x14ac:dyDescent="0.7">
      <c r="A7" s="234"/>
      <c r="B7" s="237"/>
      <c r="C7" s="244"/>
      <c r="D7" s="245"/>
      <c r="E7" s="246"/>
      <c r="F7" s="128" t="s">
        <v>75</v>
      </c>
      <c r="G7" s="191">
        <v>1</v>
      </c>
      <c r="H7" s="191">
        <v>2</v>
      </c>
      <c r="I7" s="191">
        <v>3</v>
      </c>
      <c r="J7" s="191">
        <v>4</v>
      </c>
      <c r="K7" s="191">
        <v>5</v>
      </c>
      <c r="L7" s="191">
        <v>6</v>
      </c>
      <c r="M7" s="191">
        <v>7</v>
      </c>
      <c r="N7" s="191">
        <v>8</v>
      </c>
      <c r="O7" s="191">
        <v>9</v>
      </c>
      <c r="P7" s="191">
        <v>10</v>
      </c>
      <c r="Q7" s="191">
        <v>11</v>
      </c>
      <c r="R7" s="191">
        <v>12</v>
      </c>
      <c r="S7" s="191">
        <v>13</v>
      </c>
      <c r="T7" s="191">
        <v>14</v>
      </c>
      <c r="U7" s="191">
        <v>15</v>
      </c>
      <c r="V7" s="191">
        <v>16</v>
      </c>
      <c r="W7" s="191">
        <v>17</v>
      </c>
      <c r="X7" s="191">
        <v>18</v>
      </c>
      <c r="Y7" s="191">
        <v>19</v>
      </c>
      <c r="Z7" s="191">
        <v>20</v>
      </c>
      <c r="AA7" s="191">
        <v>21</v>
      </c>
      <c r="AB7" s="191">
        <v>22</v>
      </c>
      <c r="AC7" s="191">
        <v>23</v>
      </c>
      <c r="AD7" s="100" t="s">
        <v>80</v>
      </c>
      <c r="AE7" s="100" t="s">
        <v>183</v>
      </c>
      <c r="AF7" s="100">
        <v>4</v>
      </c>
      <c r="AG7" s="100">
        <v>4</v>
      </c>
      <c r="AH7" s="100" t="s">
        <v>92</v>
      </c>
      <c r="AI7" s="101" t="s">
        <v>99</v>
      </c>
      <c r="AJ7" s="101" t="s">
        <v>100</v>
      </c>
      <c r="AK7" s="101" t="s">
        <v>101</v>
      </c>
      <c r="AL7" s="101" t="s">
        <v>102</v>
      </c>
    </row>
    <row r="8" spans="1:42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3922</v>
      </c>
      <c r="C8" s="88" t="str">
        <f>ข้อมูลนักเรียน!C2</f>
        <v>ด.ช.</v>
      </c>
      <c r="D8" s="89" t="str">
        <f>ข้อมูลนักเรียน!D2</f>
        <v>สุรชัย</v>
      </c>
      <c r="E8" s="89" t="str">
        <f>ข้อมูลนักเรียน!E2</f>
        <v>เมืองปาก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102" t="s">
        <v>81</v>
      </c>
      <c r="AE8" s="102" t="s">
        <v>184</v>
      </c>
      <c r="AF8" s="102">
        <v>5</v>
      </c>
      <c r="AG8" s="102">
        <v>5</v>
      </c>
      <c r="AH8" s="102"/>
      <c r="AI8" s="102">
        <f t="shared" ref="AI8:AI40" si="0">COUNTIF(G8:AC8,"/")</f>
        <v>0</v>
      </c>
      <c r="AJ8" s="102">
        <f t="shared" ref="AJ8:AJ40" si="1">COUNTIF(G8:AC8,"ข")</f>
        <v>0</v>
      </c>
      <c r="AK8" s="102">
        <f t="shared" ref="AK8:AK40" si="2">COUNTIF(G8:AC8,"ล")</f>
        <v>0</v>
      </c>
      <c r="AL8" s="102">
        <f t="shared" ref="AL8:AL40" si="3">COUNTIF(G8:AC8,"ป")</f>
        <v>0</v>
      </c>
      <c r="AN8" s="97"/>
      <c r="AO8" s="97"/>
      <c r="AP8" s="97"/>
    </row>
    <row r="9" spans="1:42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3923</v>
      </c>
      <c r="C9" s="88" t="str">
        <f>ข้อมูลนักเรียน!C3</f>
        <v>ด.ช.</v>
      </c>
      <c r="D9" s="89" t="str">
        <f>ข้อมูลนักเรียน!D3</f>
        <v>ชนาธิป</v>
      </c>
      <c r="E9" s="89" t="str">
        <f>ข้อมูลนักเรียน!E3</f>
        <v>คำมา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102" t="s">
        <v>82</v>
      </c>
      <c r="AE9" s="102" t="s">
        <v>185</v>
      </c>
      <c r="AF9" s="102">
        <v>6</v>
      </c>
      <c r="AG9" s="102">
        <v>6</v>
      </c>
      <c r="AH9" s="102"/>
      <c r="AI9" s="102">
        <f t="shared" si="0"/>
        <v>0</v>
      </c>
      <c r="AJ9" s="102">
        <f t="shared" si="1"/>
        <v>0</v>
      </c>
      <c r="AK9" s="102">
        <f t="shared" si="2"/>
        <v>0</v>
      </c>
      <c r="AL9" s="102">
        <f t="shared" si="3"/>
        <v>0</v>
      </c>
      <c r="AN9" s="97"/>
      <c r="AO9" s="97"/>
      <c r="AP9" s="97"/>
    </row>
    <row r="10" spans="1:42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3924</v>
      </c>
      <c r="C10" s="88" t="str">
        <f>ข้อมูลนักเรียน!C4</f>
        <v>ด.ช.</v>
      </c>
      <c r="D10" s="89" t="str">
        <f>ข้อมูลนักเรียน!D4</f>
        <v>ปกรณ์</v>
      </c>
      <c r="E10" s="89" t="str">
        <f>ข้อมูลนักเรียน!E4</f>
        <v>ศรีบุญ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02" t="s">
        <v>83</v>
      </c>
      <c r="AE10" s="102" t="s">
        <v>186</v>
      </c>
      <c r="AF10" s="102">
        <v>7</v>
      </c>
      <c r="AG10" s="102">
        <v>7</v>
      </c>
      <c r="AH10" s="102"/>
      <c r="AI10" s="102">
        <f t="shared" si="0"/>
        <v>0</v>
      </c>
      <c r="AJ10" s="102">
        <f t="shared" si="1"/>
        <v>0</v>
      </c>
      <c r="AK10" s="102">
        <f t="shared" si="2"/>
        <v>0</v>
      </c>
      <c r="AL10" s="102">
        <f t="shared" si="3"/>
        <v>0</v>
      </c>
      <c r="AN10" s="97"/>
      <c r="AO10" s="97"/>
      <c r="AP10" s="97"/>
    </row>
    <row r="11" spans="1:42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4045</v>
      </c>
      <c r="C11" s="88" t="str">
        <f>ข้อมูลนักเรียน!C5</f>
        <v>ด.ช.</v>
      </c>
      <c r="D11" s="89" t="str">
        <f>ข้อมูลนักเรียน!D5</f>
        <v>นาวิน</v>
      </c>
      <c r="E11" s="89" t="str">
        <f>ข้อมูลนักเรียน!E5</f>
        <v>มาเสือ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02" t="s">
        <v>84</v>
      </c>
      <c r="AE11" s="102"/>
      <c r="AF11" s="102">
        <v>8</v>
      </c>
      <c r="AG11" s="102">
        <v>8</v>
      </c>
      <c r="AH11" s="102"/>
      <c r="AI11" s="102">
        <f t="shared" si="0"/>
        <v>0</v>
      </c>
      <c r="AJ11" s="102">
        <f t="shared" si="1"/>
        <v>0</v>
      </c>
      <c r="AK11" s="102">
        <f t="shared" si="2"/>
        <v>0</v>
      </c>
      <c r="AL11" s="102">
        <f t="shared" si="3"/>
        <v>0</v>
      </c>
      <c r="AN11" s="97"/>
      <c r="AO11" s="97"/>
      <c r="AP11" s="97"/>
    </row>
    <row r="12" spans="1:42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4047</v>
      </c>
      <c r="C12" s="88" t="str">
        <f>ข้อมูลนักเรียน!C6</f>
        <v>ด.ช.</v>
      </c>
      <c r="D12" s="89" t="str">
        <f>ข้อมูลนักเรียน!D6</f>
        <v>กุลชาติ</v>
      </c>
      <c r="E12" s="89" t="str">
        <f>ข้อมูลนักเรียน!E6</f>
        <v>พรมตา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102" t="s">
        <v>85</v>
      </c>
      <c r="AE12" s="102"/>
      <c r="AF12" s="102">
        <v>9</v>
      </c>
      <c r="AG12" s="102">
        <v>9</v>
      </c>
      <c r="AH12" s="102"/>
      <c r="AI12" s="102">
        <f t="shared" si="0"/>
        <v>0</v>
      </c>
      <c r="AJ12" s="102">
        <f t="shared" si="1"/>
        <v>0</v>
      </c>
      <c r="AK12" s="102">
        <f t="shared" si="2"/>
        <v>0</v>
      </c>
      <c r="AL12" s="102">
        <f t="shared" si="3"/>
        <v>0</v>
      </c>
      <c r="AN12" s="97"/>
      <c r="AO12" s="97"/>
      <c r="AP12" s="97"/>
    </row>
    <row r="13" spans="1:42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4052</v>
      </c>
      <c r="C13" s="88" t="str">
        <f>ข้อมูลนักเรียน!C7</f>
        <v>ด.ช.</v>
      </c>
      <c r="D13" s="89" t="str">
        <f>ข้อมูลนักเรียน!D7</f>
        <v>เอกวัส</v>
      </c>
      <c r="E13" s="89" t="str">
        <f>ข้อมูลนักเรียน!E7</f>
        <v>แพรทอง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102" t="s">
        <v>86</v>
      </c>
      <c r="AE13" s="102"/>
      <c r="AF13" s="102">
        <v>10</v>
      </c>
      <c r="AG13" s="102">
        <v>10</v>
      </c>
      <c r="AH13" s="102"/>
      <c r="AI13" s="102">
        <f t="shared" si="0"/>
        <v>0</v>
      </c>
      <c r="AJ13" s="102">
        <f t="shared" si="1"/>
        <v>0</v>
      </c>
      <c r="AK13" s="102">
        <f t="shared" si="2"/>
        <v>0</v>
      </c>
      <c r="AL13" s="102">
        <f t="shared" si="3"/>
        <v>0</v>
      </c>
      <c r="AN13" s="97"/>
      <c r="AO13" s="97"/>
      <c r="AP13" s="97"/>
    </row>
    <row r="14" spans="1:42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4129</v>
      </c>
      <c r="C14" s="88" t="str">
        <f>ข้อมูลนักเรียน!C8</f>
        <v>ด.ช.</v>
      </c>
      <c r="D14" s="89" t="str">
        <f>ข้อมูลนักเรียน!D8</f>
        <v>ภูวเดช</v>
      </c>
      <c r="E14" s="89" t="str">
        <f>ข้อมูลนักเรียน!E8</f>
        <v>แก้วประดับ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102" t="s">
        <v>87</v>
      </c>
      <c r="AE14" s="102"/>
      <c r="AF14" s="102">
        <v>11</v>
      </c>
      <c r="AG14" s="102">
        <v>11</v>
      </c>
      <c r="AH14" s="102"/>
      <c r="AI14" s="102">
        <f t="shared" si="0"/>
        <v>0</v>
      </c>
      <c r="AJ14" s="102">
        <f t="shared" si="1"/>
        <v>0</v>
      </c>
      <c r="AK14" s="102">
        <f t="shared" si="2"/>
        <v>0</v>
      </c>
      <c r="AL14" s="102">
        <f t="shared" si="3"/>
        <v>0</v>
      </c>
      <c r="AN14" s="97"/>
      <c r="AO14" s="97"/>
      <c r="AP14" s="97"/>
    </row>
    <row r="15" spans="1:42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3959</v>
      </c>
      <c r="C15" s="88" t="str">
        <f>ข้อมูลนักเรียน!C9</f>
        <v>ด.ญ.</v>
      </c>
      <c r="D15" s="89" t="str">
        <f>ข้อมูลนักเรียน!D9</f>
        <v>ปาริชาติ</v>
      </c>
      <c r="E15" s="89" t="str">
        <f>ข้อมูลนักเรียน!E9</f>
        <v>แก้วใส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102" t="s">
        <v>88</v>
      </c>
      <c r="AE15" s="102"/>
      <c r="AF15" s="102">
        <v>12</v>
      </c>
      <c r="AG15" s="102">
        <v>12</v>
      </c>
      <c r="AH15" s="102"/>
      <c r="AI15" s="102">
        <f t="shared" si="0"/>
        <v>0</v>
      </c>
      <c r="AJ15" s="102">
        <f t="shared" si="1"/>
        <v>0</v>
      </c>
      <c r="AK15" s="102">
        <f t="shared" si="2"/>
        <v>0</v>
      </c>
      <c r="AL15" s="102">
        <f t="shared" si="3"/>
        <v>0</v>
      </c>
      <c r="AN15" s="97"/>
      <c r="AO15" s="97"/>
      <c r="AP15" s="97"/>
    </row>
    <row r="16" spans="1:42" s="96" customFormat="1" ht="18" customHeight="1" x14ac:dyDescent="0.25">
      <c r="A16" s="86">
        <f>ข้อมูลนักเรียน!A10</f>
        <v>0</v>
      </c>
      <c r="B16" s="87">
        <f>ข้อมูลนักเรียน!B10</f>
        <v>0</v>
      </c>
      <c r="C16" s="88">
        <f>ข้อมูลนักเรียน!C10</f>
        <v>0</v>
      </c>
      <c r="D16" s="89">
        <f>ข้อมูลนักเรียน!D10</f>
        <v>0</v>
      </c>
      <c r="E16" s="89">
        <f>ข้อมูลนักเรียน!E10</f>
        <v>0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102"/>
      <c r="AE16" s="102"/>
      <c r="AF16" s="102">
        <v>13</v>
      </c>
      <c r="AG16" s="102">
        <v>13</v>
      </c>
      <c r="AH16" s="102"/>
      <c r="AI16" s="102">
        <f t="shared" si="0"/>
        <v>0</v>
      </c>
      <c r="AJ16" s="102">
        <f t="shared" si="1"/>
        <v>0</v>
      </c>
      <c r="AK16" s="102">
        <f t="shared" si="2"/>
        <v>0</v>
      </c>
      <c r="AL16" s="102">
        <f t="shared" si="3"/>
        <v>0</v>
      </c>
      <c r="AN16" s="97"/>
      <c r="AO16" s="97"/>
      <c r="AP16" s="97"/>
    </row>
    <row r="17" spans="1:42" s="96" customFormat="1" ht="18" customHeight="1" x14ac:dyDescent="0.25">
      <c r="A17" s="86">
        <f>ข้อมูลนักเรียน!A11</f>
        <v>0</v>
      </c>
      <c r="B17" s="87">
        <f>ข้อมูลนักเรียน!B11</f>
        <v>0</v>
      </c>
      <c r="C17" s="88">
        <f>ข้อมูลนักเรียน!C11</f>
        <v>0</v>
      </c>
      <c r="D17" s="89">
        <f>ข้อมูลนักเรียน!D11</f>
        <v>0</v>
      </c>
      <c r="E17" s="89">
        <f>ข้อมูลนักเรียน!E11</f>
        <v>0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102"/>
      <c r="AE17" s="102"/>
      <c r="AF17" s="102">
        <v>14</v>
      </c>
      <c r="AG17" s="102">
        <v>14</v>
      </c>
      <c r="AH17" s="102"/>
      <c r="AI17" s="102">
        <f t="shared" si="0"/>
        <v>0</v>
      </c>
      <c r="AJ17" s="102">
        <f t="shared" si="1"/>
        <v>0</v>
      </c>
      <c r="AK17" s="102">
        <f t="shared" si="2"/>
        <v>0</v>
      </c>
      <c r="AL17" s="102">
        <f t="shared" si="3"/>
        <v>0</v>
      </c>
      <c r="AN17" s="97"/>
      <c r="AO17" s="97"/>
      <c r="AP17" s="97"/>
    </row>
    <row r="18" spans="1:42" s="96" customFormat="1" ht="18" customHeight="1" x14ac:dyDescent="0.25">
      <c r="A18" s="86">
        <f>ข้อมูลนักเรียน!A12</f>
        <v>0</v>
      </c>
      <c r="B18" s="87">
        <f>ข้อมูลนักเรียน!B12</f>
        <v>0</v>
      </c>
      <c r="C18" s="88">
        <f>ข้อมูลนักเรียน!C12</f>
        <v>0</v>
      </c>
      <c r="D18" s="89">
        <f>ข้อมูลนักเรียน!D12</f>
        <v>0</v>
      </c>
      <c r="E18" s="89">
        <f>ข้อมูลนักเรียน!E12</f>
        <v>0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102"/>
      <c r="AE18" s="102"/>
      <c r="AF18" s="102">
        <v>15</v>
      </c>
      <c r="AG18" s="102">
        <v>15</v>
      </c>
      <c r="AH18" s="102"/>
      <c r="AI18" s="102">
        <f t="shared" si="0"/>
        <v>0</v>
      </c>
      <c r="AJ18" s="102">
        <f t="shared" si="1"/>
        <v>0</v>
      </c>
      <c r="AK18" s="102">
        <f t="shared" si="2"/>
        <v>0</v>
      </c>
      <c r="AL18" s="102">
        <f t="shared" si="3"/>
        <v>0</v>
      </c>
      <c r="AN18" s="97"/>
      <c r="AO18" s="97"/>
      <c r="AP18" s="97"/>
    </row>
    <row r="19" spans="1:42" s="96" customFormat="1" ht="18" customHeight="1" x14ac:dyDescent="0.25">
      <c r="A19" s="86">
        <f>ข้อมูลนักเรียน!A13</f>
        <v>0</v>
      </c>
      <c r="B19" s="87">
        <f>ข้อมูลนักเรียน!B13</f>
        <v>0</v>
      </c>
      <c r="C19" s="88">
        <f>ข้อมูลนักเรียน!C13</f>
        <v>0</v>
      </c>
      <c r="D19" s="89">
        <f>ข้อมูลนักเรียน!D13</f>
        <v>0</v>
      </c>
      <c r="E19" s="89">
        <f>ข้อมูลนักเรียน!E13</f>
        <v>0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102"/>
      <c r="AE19" s="102"/>
      <c r="AF19" s="102">
        <v>16</v>
      </c>
      <c r="AG19" s="102">
        <v>16</v>
      </c>
      <c r="AH19" s="102"/>
      <c r="AI19" s="102">
        <f t="shared" si="0"/>
        <v>0</v>
      </c>
      <c r="AJ19" s="102">
        <f t="shared" si="1"/>
        <v>0</v>
      </c>
      <c r="AK19" s="102">
        <f t="shared" si="2"/>
        <v>0</v>
      </c>
      <c r="AL19" s="102">
        <f t="shared" si="3"/>
        <v>0</v>
      </c>
      <c r="AN19" s="97"/>
      <c r="AO19" s="97"/>
      <c r="AP19" s="97"/>
    </row>
    <row r="20" spans="1:42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102"/>
      <c r="AE20" s="102"/>
      <c r="AF20" s="102">
        <v>17</v>
      </c>
      <c r="AG20" s="102">
        <v>17</v>
      </c>
      <c r="AH20" s="102"/>
      <c r="AI20" s="102">
        <f t="shared" si="0"/>
        <v>0</v>
      </c>
      <c r="AJ20" s="102">
        <f t="shared" si="1"/>
        <v>0</v>
      </c>
      <c r="AK20" s="102">
        <f t="shared" si="2"/>
        <v>0</v>
      </c>
      <c r="AL20" s="102">
        <f t="shared" si="3"/>
        <v>0</v>
      </c>
      <c r="AN20" s="97"/>
      <c r="AO20" s="97"/>
      <c r="AP20" s="97"/>
    </row>
    <row r="21" spans="1:42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102"/>
      <c r="AE21" s="102"/>
      <c r="AF21" s="102">
        <v>18</v>
      </c>
      <c r="AG21" s="102">
        <v>18</v>
      </c>
      <c r="AH21" s="102"/>
      <c r="AI21" s="102">
        <f t="shared" si="0"/>
        <v>0</v>
      </c>
      <c r="AJ21" s="102">
        <f t="shared" si="1"/>
        <v>0</v>
      </c>
      <c r="AK21" s="102">
        <f t="shared" si="2"/>
        <v>0</v>
      </c>
      <c r="AL21" s="102">
        <f t="shared" si="3"/>
        <v>0</v>
      </c>
      <c r="AN21" s="97"/>
      <c r="AO21" s="97"/>
      <c r="AP21" s="97"/>
    </row>
    <row r="22" spans="1:42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102"/>
      <c r="AE22" s="102"/>
      <c r="AF22" s="102">
        <v>19</v>
      </c>
      <c r="AG22" s="102">
        <v>19</v>
      </c>
      <c r="AH22" s="102"/>
      <c r="AI22" s="102">
        <f t="shared" si="0"/>
        <v>0</v>
      </c>
      <c r="AJ22" s="102">
        <f t="shared" si="1"/>
        <v>0</v>
      </c>
      <c r="AK22" s="102">
        <f t="shared" si="2"/>
        <v>0</v>
      </c>
      <c r="AL22" s="102">
        <f t="shared" si="3"/>
        <v>0</v>
      </c>
      <c r="AN22" s="97"/>
      <c r="AO22" s="97"/>
      <c r="AP22" s="97"/>
    </row>
    <row r="23" spans="1:42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102"/>
      <c r="AE23" s="102"/>
      <c r="AF23" s="102">
        <v>20</v>
      </c>
      <c r="AG23" s="102">
        <v>20</v>
      </c>
      <c r="AH23" s="102"/>
      <c r="AI23" s="102">
        <f t="shared" si="0"/>
        <v>0</v>
      </c>
      <c r="AJ23" s="102">
        <f t="shared" si="1"/>
        <v>0</v>
      </c>
      <c r="AK23" s="102">
        <f t="shared" si="2"/>
        <v>0</v>
      </c>
      <c r="AL23" s="102">
        <f t="shared" si="3"/>
        <v>0</v>
      </c>
      <c r="AN23" s="97"/>
      <c r="AO23" s="97"/>
      <c r="AP23" s="97"/>
    </row>
    <row r="24" spans="1:42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102"/>
      <c r="AE24" s="102"/>
      <c r="AF24" s="102">
        <v>21</v>
      </c>
      <c r="AG24" s="102">
        <v>21</v>
      </c>
      <c r="AH24" s="102"/>
      <c r="AI24" s="102">
        <f t="shared" si="0"/>
        <v>0</v>
      </c>
      <c r="AJ24" s="102">
        <f t="shared" si="1"/>
        <v>0</v>
      </c>
      <c r="AK24" s="102">
        <f t="shared" si="2"/>
        <v>0</v>
      </c>
      <c r="AL24" s="102">
        <f t="shared" si="3"/>
        <v>0</v>
      </c>
      <c r="AN24" s="97"/>
      <c r="AO24" s="97"/>
      <c r="AP24" s="97"/>
    </row>
    <row r="25" spans="1:42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102"/>
      <c r="AE25" s="102"/>
      <c r="AF25" s="102">
        <v>22</v>
      </c>
      <c r="AG25" s="102">
        <v>22</v>
      </c>
      <c r="AH25" s="102"/>
      <c r="AI25" s="102">
        <f t="shared" si="0"/>
        <v>0</v>
      </c>
      <c r="AJ25" s="102">
        <f t="shared" si="1"/>
        <v>0</v>
      </c>
      <c r="AK25" s="102">
        <f t="shared" si="2"/>
        <v>0</v>
      </c>
      <c r="AL25" s="102">
        <f t="shared" si="3"/>
        <v>0</v>
      </c>
      <c r="AN25" s="97"/>
      <c r="AO25" s="97"/>
      <c r="AP25" s="97"/>
    </row>
    <row r="26" spans="1:42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102"/>
      <c r="AE26" s="102"/>
      <c r="AF26" s="102">
        <v>23</v>
      </c>
      <c r="AG26" s="102">
        <v>23</v>
      </c>
      <c r="AH26" s="102"/>
      <c r="AI26" s="102">
        <f t="shared" si="0"/>
        <v>0</v>
      </c>
      <c r="AJ26" s="102">
        <f t="shared" si="1"/>
        <v>0</v>
      </c>
      <c r="AK26" s="102">
        <f t="shared" si="2"/>
        <v>0</v>
      </c>
      <c r="AL26" s="102">
        <f t="shared" si="3"/>
        <v>0</v>
      </c>
      <c r="AN26" s="97"/>
      <c r="AO26" s="97"/>
      <c r="AP26" s="97"/>
    </row>
    <row r="27" spans="1:42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102"/>
      <c r="AE27" s="102"/>
      <c r="AF27" s="102">
        <v>24</v>
      </c>
      <c r="AG27" s="102">
        <v>24</v>
      </c>
      <c r="AH27" s="102"/>
      <c r="AI27" s="102">
        <f t="shared" si="0"/>
        <v>0</v>
      </c>
      <c r="AJ27" s="102">
        <f t="shared" si="1"/>
        <v>0</v>
      </c>
      <c r="AK27" s="102">
        <f t="shared" si="2"/>
        <v>0</v>
      </c>
      <c r="AL27" s="102">
        <f t="shared" si="3"/>
        <v>0</v>
      </c>
      <c r="AN27" s="97"/>
      <c r="AO27" s="97"/>
      <c r="AP27" s="97"/>
    </row>
    <row r="28" spans="1:42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102"/>
      <c r="AE28" s="102"/>
      <c r="AF28" s="102">
        <v>25</v>
      </c>
      <c r="AG28" s="102">
        <v>25</v>
      </c>
      <c r="AH28" s="102"/>
      <c r="AI28" s="102">
        <f t="shared" si="0"/>
        <v>0</v>
      </c>
      <c r="AJ28" s="102">
        <f t="shared" si="1"/>
        <v>0</v>
      </c>
      <c r="AK28" s="102">
        <f t="shared" si="2"/>
        <v>0</v>
      </c>
      <c r="AL28" s="102">
        <f t="shared" si="3"/>
        <v>0</v>
      </c>
      <c r="AN28" s="97"/>
      <c r="AO28" s="97"/>
      <c r="AP28" s="97"/>
    </row>
    <row r="29" spans="1:42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102"/>
      <c r="AE29" s="102"/>
      <c r="AF29" s="102">
        <v>26</v>
      </c>
      <c r="AG29" s="102">
        <v>26</v>
      </c>
      <c r="AH29" s="102"/>
      <c r="AI29" s="102">
        <f t="shared" si="0"/>
        <v>0</v>
      </c>
      <c r="AJ29" s="102">
        <f t="shared" si="1"/>
        <v>0</v>
      </c>
      <c r="AK29" s="102">
        <f t="shared" si="2"/>
        <v>0</v>
      </c>
      <c r="AL29" s="102">
        <f t="shared" si="3"/>
        <v>0</v>
      </c>
      <c r="AN29" s="97"/>
      <c r="AO29" s="97"/>
      <c r="AP29" s="97"/>
    </row>
    <row r="30" spans="1:42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102"/>
      <c r="AE30" s="102"/>
      <c r="AF30" s="102">
        <v>27</v>
      </c>
      <c r="AG30" s="102">
        <v>27</v>
      </c>
      <c r="AH30" s="102"/>
      <c r="AI30" s="102">
        <f t="shared" si="0"/>
        <v>0</v>
      </c>
      <c r="AJ30" s="102">
        <f t="shared" si="1"/>
        <v>0</v>
      </c>
      <c r="AK30" s="102">
        <f t="shared" si="2"/>
        <v>0</v>
      </c>
      <c r="AL30" s="102">
        <f t="shared" si="3"/>
        <v>0</v>
      </c>
      <c r="AN30" s="97"/>
      <c r="AO30" s="97"/>
      <c r="AP30" s="97"/>
    </row>
    <row r="31" spans="1:42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102"/>
      <c r="AE31" s="102"/>
      <c r="AF31" s="102">
        <v>28</v>
      </c>
      <c r="AG31" s="102">
        <v>28</v>
      </c>
      <c r="AH31" s="102"/>
      <c r="AI31" s="102">
        <f t="shared" si="0"/>
        <v>0</v>
      </c>
      <c r="AJ31" s="102">
        <f t="shared" si="1"/>
        <v>0</v>
      </c>
      <c r="AK31" s="102">
        <f t="shared" si="2"/>
        <v>0</v>
      </c>
      <c r="AL31" s="102">
        <f t="shared" si="3"/>
        <v>0</v>
      </c>
      <c r="AN31" s="97"/>
      <c r="AO31" s="97"/>
      <c r="AP31" s="97"/>
    </row>
    <row r="32" spans="1:42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102"/>
      <c r="AE32" s="102"/>
      <c r="AF32" s="102">
        <v>29</v>
      </c>
      <c r="AG32" s="102">
        <v>29</v>
      </c>
      <c r="AH32" s="102"/>
      <c r="AI32" s="102">
        <f t="shared" si="0"/>
        <v>0</v>
      </c>
      <c r="AJ32" s="102">
        <f t="shared" si="1"/>
        <v>0</v>
      </c>
      <c r="AK32" s="102">
        <f t="shared" si="2"/>
        <v>0</v>
      </c>
      <c r="AL32" s="102">
        <f t="shared" si="3"/>
        <v>0</v>
      </c>
      <c r="AN32" s="97"/>
      <c r="AO32" s="97"/>
      <c r="AP32" s="97"/>
    </row>
    <row r="33" spans="1:42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102"/>
      <c r="AE33" s="102"/>
      <c r="AF33" s="102">
        <v>30</v>
      </c>
      <c r="AG33" s="102">
        <v>30</v>
      </c>
      <c r="AH33" s="102"/>
      <c r="AI33" s="102">
        <f t="shared" si="0"/>
        <v>0</v>
      </c>
      <c r="AJ33" s="102">
        <f t="shared" si="1"/>
        <v>0</v>
      </c>
      <c r="AK33" s="102">
        <f t="shared" si="2"/>
        <v>0</v>
      </c>
      <c r="AL33" s="102">
        <f t="shared" si="3"/>
        <v>0</v>
      </c>
      <c r="AN33" s="97"/>
      <c r="AO33" s="97"/>
      <c r="AP33" s="97"/>
    </row>
    <row r="34" spans="1:42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102"/>
      <c r="AE34" s="102"/>
      <c r="AF34" s="102">
        <v>31</v>
      </c>
      <c r="AG34" s="102">
        <v>31</v>
      </c>
      <c r="AH34" s="102"/>
      <c r="AI34" s="102">
        <f t="shared" si="0"/>
        <v>0</v>
      </c>
      <c r="AJ34" s="102">
        <f t="shared" si="1"/>
        <v>0</v>
      </c>
      <c r="AK34" s="102">
        <f t="shared" si="2"/>
        <v>0</v>
      </c>
      <c r="AL34" s="102">
        <f t="shared" si="3"/>
        <v>0</v>
      </c>
      <c r="AN34" s="97"/>
      <c r="AO34" s="97"/>
      <c r="AP34" s="97"/>
    </row>
    <row r="35" spans="1:42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102"/>
      <c r="AE35" s="102"/>
      <c r="AF35" s="102"/>
      <c r="AG35" s="102">
        <v>32</v>
      </c>
      <c r="AH35" s="102"/>
      <c r="AI35" s="102">
        <f t="shared" si="0"/>
        <v>0</v>
      </c>
      <c r="AJ35" s="102">
        <f t="shared" si="1"/>
        <v>0</v>
      </c>
      <c r="AK35" s="102">
        <f t="shared" si="2"/>
        <v>0</v>
      </c>
      <c r="AL35" s="102">
        <f t="shared" si="3"/>
        <v>0</v>
      </c>
      <c r="AN35" s="97"/>
      <c r="AO35" s="97"/>
      <c r="AP35" s="97"/>
    </row>
    <row r="36" spans="1:42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102"/>
      <c r="AE36" s="102"/>
      <c r="AF36" s="102"/>
      <c r="AG36" s="102">
        <v>33</v>
      </c>
      <c r="AH36" s="102"/>
      <c r="AI36" s="102">
        <f t="shared" si="0"/>
        <v>0</v>
      </c>
      <c r="AJ36" s="102">
        <f t="shared" si="1"/>
        <v>0</v>
      </c>
      <c r="AK36" s="102">
        <f t="shared" si="2"/>
        <v>0</v>
      </c>
      <c r="AL36" s="102">
        <f t="shared" si="3"/>
        <v>0</v>
      </c>
      <c r="AM36" s="96" t="e">
        <f>IF(G36&amp;H36&amp;I36&amp;L36&amp;M36&amp;N36&amp;R36&amp;S36&amp;T36&amp;U36&amp;V36&amp;W36&amp;X36&amp;Y36&amp;Z36&amp;AA36&amp;AB36&amp;AC36&amp;#REF!&amp;#REF!=""," ",COUNTIF(G36:AC36,"/"))</f>
        <v>#REF!</v>
      </c>
      <c r="AN36" s="97"/>
      <c r="AO36" s="97"/>
      <c r="AP36" s="97"/>
    </row>
    <row r="37" spans="1:42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102"/>
      <c r="AE37" s="102"/>
      <c r="AF37" s="102"/>
      <c r="AG37" s="102">
        <v>34</v>
      </c>
      <c r="AH37" s="102"/>
      <c r="AI37" s="102">
        <f t="shared" si="0"/>
        <v>0</v>
      </c>
      <c r="AJ37" s="102">
        <f t="shared" si="1"/>
        <v>0</v>
      </c>
      <c r="AK37" s="102">
        <f t="shared" si="2"/>
        <v>0</v>
      </c>
      <c r="AL37" s="102">
        <f t="shared" si="3"/>
        <v>0</v>
      </c>
      <c r="AN37" s="97"/>
      <c r="AO37" s="97"/>
      <c r="AP37" s="97"/>
    </row>
    <row r="38" spans="1:42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102"/>
      <c r="AE38" s="102"/>
      <c r="AF38" s="102"/>
      <c r="AG38" s="102">
        <v>35</v>
      </c>
      <c r="AH38" s="102"/>
      <c r="AI38" s="102">
        <f t="shared" si="0"/>
        <v>0</v>
      </c>
      <c r="AJ38" s="102">
        <f t="shared" si="1"/>
        <v>0</v>
      </c>
      <c r="AK38" s="102">
        <f t="shared" si="2"/>
        <v>0</v>
      </c>
      <c r="AL38" s="102">
        <f t="shared" si="3"/>
        <v>0</v>
      </c>
      <c r="AN38" s="97"/>
      <c r="AO38" s="97"/>
      <c r="AP38" s="97"/>
    </row>
    <row r="39" spans="1:42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102"/>
      <c r="AE39" s="102"/>
      <c r="AF39" s="102"/>
      <c r="AG39" s="102">
        <v>36</v>
      </c>
      <c r="AH39" s="102"/>
      <c r="AI39" s="102">
        <f t="shared" si="0"/>
        <v>0</v>
      </c>
      <c r="AJ39" s="102">
        <f t="shared" si="1"/>
        <v>0</v>
      </c>
      <c r="AK39" s="102">
        <f t="shared" si="2"/>
        <v>0</v>
      </c>
      <c r="AL39" s="102">
        <f t="shared" si="3"/>
        <v>0</v>
      </c>
      <c r="AN39" s="97"/>
      <c r="AO39" s="97"/>
      <c r="AP39" s="97"/>
    </row>
    <row r="40" spans="1:42" s="96" customFormat="1" ht="19.8" customHeigh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102"/>
      <c r="AE40" s="102"/>
      <c r="AF40" s="102"/>
      <c r="AG40" s="102">
        <v>37</v>
      </c>
      <c r="AH40" s="102"/>
      <c r="AI40" s="102">
        <f t="shared" si="0"/>
        <v>0</v>
      </c>
      <c r="AJ40" s="102">
        <f t="shared" si="1"/>
        <v>0</v>
      </c>
      <c r="AK40" s="102">
        <f t="shared" si="2"/>
        <v>0</v>
      </c>
      <c r="AL40" s="102">
        <f t="shared" si="3"/>
        <v>0</v>
      </c>
      <c r="AN40" s="97"/>
      <c r="AO40" s="97"/>
      <c r="AP40" s="97"/>
    </row>
    <row r="41" spans="1:42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102"/>
      <c r="AE41" s="102"/>
      <c r="AF41" s="102"/>
      <c r="AG41" s="102">
        <v>38</v>
      </c>
      <c r="AH41" s="102"/>
      <c r="AI41" s="102"/>
      <c r="AJ41" s="102"/>
      <c r="AK41" s="102"/>
      <c r="AL41" s="102"/>
      <c r="AN41" s="97"/>
      <c r="AO41" s="97"/>
      <c r="AP41" s="97"/>
    </row>
    <row r="42" spans="1:42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102"/>
      <c r="AE42" s="102"/>
      <c r="AF42" s="102"/>
      <c r="AG42" s="102">
        <v>39</v>
      </c>
      <c r="AH42" s="102"/>
      <c r="AI42" s="102"/>
      <c r="AJ42" s="102"/>
      <c r="AK42" s="102"/>
      <c r="AL42" s="102"/>
      <c r="AN42" s="97"/>
      <c r="AO42" s="97"/>
      <c r="AP42" s="97"/>
    </row>
    <row r="43" spans="1:42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102"/>
      <c r="AE43" s="102"/>
      <c r="AF43" s="102"/>
      <c r="AG43" s="102">
        <v>40</v>
      </c>
      <c r="AH43" s="102"/>
      <c r="AI43" s="102"/>
      <c r="AJ43" s="102"/>
      <c r="AK43" s="102"/>
      <c r="AL43" s="102"/>
      <c r="AN43" s="97"/>
      <c r="AO43" s="97"/>
      <c r="AP43" s="97"/>
    </row>
    <row r="44" spans="1:42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102"/>
      <c r="AE44" s="102"/>
      <c r="AF44" s="102"/>
      <c r="AG44" s="102">
        <v>41</v>
      </c>
      <c r="AH44" s="102"/>
      <c r="AI44" s="102"/>
      <c r="AJ44" s="102"/>
      <c r="AK44" s="102"/>
      <c r="AL44" s="102"/>
      <c r="AN44" s="97"/>
      <c r="AO44" s="97"/>
      <c r="AP44" s="97"/>
    </row>
    <row r="45" spans="1:42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102"/>
      <c r="AE45" s="102"/>
      <c r="AF45" s="102"/>
      <c r="AG45" s="102">
        <v>42</v>
      </c>
      <c r="AH45" s="102"/>
      <c r="AI45" s="102"/>
      <c r="AJ45" s="102"/>
      <c r="AK45" s="102"/>
      <c r="AL45" s="102"/>
      <c r="AN45" s="97"/>
      <c r="AO45" s="97"/>
      <c r="AP45" s="97"/>
    </row>
    <row r="46" spans="1:42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102"/>
      <c r="AE46" s="102"/>
      <c r="AF46" s="102"/>
      <c r="AG46" s="102">
        <v>43</v>
      </c>
      <c r="AH46" s="102"/>
      <c r="AI46" s="102"/>
      <c r="AJ46" s="102"/>
      <c r="AK46" s="102"/>
      <c r="AL46" s="102"/>
      <c r="AN46" s="97"/>
      <c r="AO46" s="97"/>
      <c r="AP46" s="97"/>
    </row>
    <row r="47" spans="1:42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102"/>
      <c r="AE47" s="102"/>
      <c r="AF47" s="102"/>
      <c r="AG47" s="102">
        <v>44</v>
      </c>
      <c r="AH47" s="102"/>
      <c r="AI47" s="102"/>
      <c r="AJ47" s="102"/>
      <c r="AK47" s="102"/>
      <c r="AL47" s="102"/>
      <c r="AN47" s="97"/>
      <c r="AO47" s="97"/>
      <c r="AP47" s="97"/>
    </row>
    <row r="48" spans="1:42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102"/>
      <c r="AE48" s="102"/>
      <c r="AF48" s="102"/>
      <c r="AG48" s="102">
        <v>45</v>
      </c>
      <c r="AH48" s="102"/>
      <c r="AI48" s="102"/>
      <c r="AJ48" s="102"/>
      <c r="AK48" s="102"/>
      <c r="AL48" s="102"/>
      <c r="AN48" s="97"/>
      <c r="AO48" s="97"/>
      <c r="AP48" s="97"/>
    </row>
    <row r="49" spans="1:42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102"/>
      <c r="AE49" s="102"/>
      <c r="AF49" s="102"/>
      <c r="AG49" s="102">
        <v>46</v>
      </c>
      <c r="AH49" s="102"/>
      <c r="AI49" s="102"/>
      <c r="AJ49" s="102"/>
      <c r="AK49" s="102"/>
      <c r="AL49" s="102"/>
      <c r="AN49" s="97"/>
      <c r="AO49" s="97"/>
      <c r="AP49" s="97"/>
    </row>
    <row r="50" spans="1:42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102"/>
      <c r="AE50" s="102"/>
      <c r="AF50" s="102"/>
      <c r="AG50" s="102">
        <v>47</v>
      </c>
      <c r="AH50" s="102"/>
      <c r="AI50" s="102"/>
      <c r="AJ50" s="102"/>
      <c r="AK50" s="102"/>
      <c r="AL50" s="102"/>
      <c r="AN50" s="97"/>
      <c r="AO50" s="97"/>
      <c r="AP50" s="97"/>
    </row>
    <row r="51" spans="1:42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102"/>
      <c r="AE51" s="102"/>
      <c r="AF51" s="102"/>
      <c r="AG51" s="102">
        <v>48</v>
      </c>
      <c r="AH51" s="102"/>
      <c r="AI51" s="102"/>
      <c r="AJ51" s="102"/>
      <c r="AK51" s="102"/>
      <c r="AL51" s="102"/>
      <c r="AN51" s="97"/>
      <c r="AO51" s="97"/>
      <c r="AP51" s="97"/>
    </row>
    <row r="52" spans="1:42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102"/>
      <c r="AE52" s="102"/>
      <c r="AF52" s="102"/>
      <c r="AG52" s="102">
        <v>49</v>
      </c>
      <c r="AH52" s="102"/>
      <c r="AI52" s="102"/>
      <c r="AJ52" s="102"/>
      <c r="AK52" s="102"/>
      <c r="AL52" s="102"/>
      <c r="AN52" s="97"/>
      <c r="AO52" s="97"/>
      <c r="AP52" s="97"/>
    </row>
    <row r="53" spans="1:42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102"/>
      <c r="AE53" s="102"/>
      <c r="AF53" s="102"/>
      <c r="AG53" s="102">
        <v>50</v>
      </c>
      <c r="AH53" s="102"/>
      <c r="AI53" s="102"/>
      <c r="AJ53" s="102"/>
      <c r="AK53" s="102"/>
      <c r="AL53" s="102"/>
      <c r="AN53" s="97"/>
      <c r="AO53" s="97"/>
      <c r="AP53" s="97"/>
    </row>
    <row r="54" spans="1:42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102"/>
      <c r="AE54" s="102"/>
      <c r="AF54" s="102"/>
      <c r="AG54" s="102">
        <v>51</v>
      </c>
      <c r="AH54" s="102"/>
      <c r="AI54" s="102"/>
      <c r="AJ54" s="102"/>
      <c r="AK54" s="102"/>
      <c r="AL54" s="102"/>
      <c r="AN54" s="97"/>
      <c r="AO54" s="97"/>
      <c r="AP54" s="97"/>
    </row>
    <row r="55" spans="1:42" x14ac:dyDescent="0.7">
      <c r="AG55" s="100">
        <v>52</v>
      </c>
    </row>
    <row r="56" spans="1:42" x14ac:dyDescent="0.7">
      <c r="AG56" s="100">
        <v>53</v>
      </c>
    </row>
    <row r="57" spans="1:42" x14ac:dyDescent="0.7">
      <c r="AG57" s="100">
        <v>54</v>
      </c>
    </row>
    <row r="58" spans="1:42" x14ac:dyDescent="0.7">
      <c r="AG58" s="100">
        <v>55</v>
      </c>
    </row>
    <row r="59" spans="1:42" x14ac:dyDescent="0.7">
      <c r="AG59" s="100">
        <v>56</v>
      </c>
    </row>
    <row r="60" spans="1:42" x14ac:dyDescent="0.7">
      <c r="AG60" s="100">
        <v>57</v>
      </c>
    </row>
    <row r="61" spans="1:42" x14ac:dyDescent="0.7">
      <c r="AG61" s="100">
        <v>58</v>
      </c>
    </row>
    <row r="62" spans="1:42" x14ac:dyDescent="0.7">
      <c r="AG62" s="100">
        <v>59</v>
      </c>
    </row>
    <row r="63" spans="1:42" x14ac:dyDescent="0.7">
      <c r="AG63" s="100">
        <v>60</v>
      </c>
    </row>
    <row r="64" spans="1:42" x14ac:dyDescent="0.7">
      <c r="AG64" s="100">
        <v>61</v>
      </c>
    </row>
    <row r="65" spans="33:33" x14ac:dyDescent="0.7">
      <c r="AG65" s="100">
        <v>62</v>
      </c>
    </row>
    <row r="66" spans="33:33" x14ac:dyDescent="0.7">
      <c r="AG66" s="100">
        <v>63</v>
      </c>
    </row>
    <row r="67" spans="33:33" x14ac:dyDescent="0.7">
      <c r="AG67" s="100">
        <v>64</v>
      </c>
    </row>
    <row r="68" spans="33:33" x14ac:dyDescent="0.7">
      <c r="AG68" s="100">
        <v>65</v>
      </c>
    </row>
    <row r="69" spans="33:33" x14ac:dyDescent="0.7">
      <c r="AG69" s="100">
        <v>66</v>
      </c>
    </row>
    <row r="70" spans="33:33" x14ac:dyDescent="0.7">
      <c r="AG70" s="100">
        <v>67</v>
      </c>
    </row>
    <row r="71" spans="33:33" x14ac:dyDescent="0.7">
      <c r="AG71" s="100">
        <v>68</v>
      </c>
    </row>
    <row r="72" spans="33:33" x14ac:dyDescent="0.7">
      <c r="AG72" s="100">
        <v>69</v>
      </c>
    </row>
    <row r="73" spans="33:33" x14ac:dyDescent="0.7">
      <c r="AG73" s="100">
        <v>70</v>
      </c>
    </row>
    <row r="74" spans="33:33" x14ac:dyDescent="0.7">
      <c r="AG74" s="100">
        <v>71</v>
      </c>
    </row>
    <row r="75" spans="33:33" x14ac:dyDescent="0.7">
      <c r="AG75" s="100">
        <v>72</v>
      </c>
    </row>
    <row r="76" spans="33:33" x14ac:dyDescent="0.7">
      <c r="AG76" s="100">
        <v>73</v>
      </c>
    </row>
    <row r="77" spans="33:33" x14ac:dyDescent="0.7">
      <c r="AG77" s="100">
        <v>74</v>
      </c>
    </row>
    <row r="78" spans="33:33" x14ac:dyDescent="0.7">
      <c r="AG78" s="100">
        <v>75</v>
      </c>
    </row>
    <row r="79" spans="33:33" x14ac:dyDescent="0.7">
      <c r="AG79" s="100">
        <v>76</v>
      </c>
    </row>
    <row r="80" spans="33:33" x14ac:dyDescent="0.7">
      <c r="AG80" s="100">
        <v>77</v>
      </c>
    </row>
    <row r="81" spans="33:33" x14ac:dyDescent="0.7">
      <c r="AG81" s="100">
        <v>78</v>
      </c>
    </row>
    <row r="82" spans="33:33" x14ac:dyDescent="0.7">
      <c r="AG82" s="100">
        <v>79</v>
      </c>
    </row>
    <row r="83" spans="33:33" x14ac:dyDescent="0.7">
      <c r="AG83" s="100">
        <v>80</v>
      </c>
    </row>
    <row r="84" spans="33:33" x14ac:dyDescent="0.7">
      <c r="AG84" s="100">
        <v>81</v>
      </c>
    </row>
    <row r="85" spans="33:33" x14ac:dyDescent="0.7">
      <c r="AG85" s="100">
        <v>82</v>
      </c>
    </row>
    <row r="86" spans="33:33" x14ac:dyDescent="0.7">
      <c r="AG86" s="100">
        <v>83</v>
      </c>
    </row>
    <row r="87" spans="33:33" x14ac:dyDescent="0.7">
      <c r="AG87" s="100">
        <v>84</v>
      </c>
    </row>
    <row r="88" spans="33:33" x14ac:dyDescent="0.7">
      <c r="AG88" s="100">
        <v>85</v>
      </c>
    </row>
    <row r="89" spans="33:33" x14ac:dyDescent="0.7">
      <c r="AG89" s="100">
        <v>86</v>
      </c>
    </row>
    <row r="90" spans="33:33" x14ac:dyDescent="0.7">
      <c r="AG90" s="100">
        <v>87</v>
      </c>
    </row>
    <row r="91" spans="33:33" x14ac:dyDescent="0.7">
      <c r="AG91" s="100">
        <v>88</v>
      </c>
    </row>
    <row r="92" spans="33:33" x14ac:dyDescent="0.7">
      <c r="AG92" s="100">
        <v>89</v>
      </c>
    </row>
    <row r="93" spans="33:33" x14ac:dyDescent="0.7">
      <c r="AG93" s="100">
        <v>90</v>
      </c>
    </row>
    <row r="94" spans="33:33" x14ac:dyDescent="0.7">
      <c r="AG94" s="100">
        <v>91</v>
      </c>
    </row>
    <row r="95" spans="33:33" x14ac:dyDescent="0.7">
      <c r="AG95" s="100">
        <v>92</v>
      </c>
    </row>
    <row r="96" spans="33:33" x14ac:dyDescent="0.7">
      <c r="AG96" s="100">
        <v>93</v>
      </c>
    </row>
    <row r="97" spans="33:33" x14ac:dyDescent="0.7">
      <c r="AG97" s="100">
        <v>94</v>
      </c>
    </row>
    <row r="98" spans="33:33" x14ac:dyDescent="0.7">
      <c r="AG98" s="100">
        <v>95</v>
      </c>
    </row>
    <row r="99" spans="33:33" x14ac:dyDescent="0.7">
      <c r="AG99" s="100">
        <v>96</v>
      </c>
    </row>
    <row r="100" spans="33:33" x14ac:dyDescent="0.7">
      <c r="AG100" s="100">
        <v>97</v>
      </c>
    </row>
    <row r="101" spans="33:33" x14ac:dyDescent="0.7">
      <c r="AG101" s="100">
        <v>98</v>
      </c>
    </row>
    <row r="102" spans="33:33" x14ac:dyDescent="0.7">
      <c r="AG102" s="100">
        <v>99</v>
      </c>
    </row>
    <row r="103" spans="33:33" x14ac:dyDescent="0.7">
      <c r="AG103" s="100">
        <v>100</v>
      </c>
    </row>
    <row r="104" spans="33:33" x14ac:dyDescent="0.7">
      <c r="AG104" s="100">
        <v>101</v>
      </c>
    </row>
    <row r="105" spans="33:33" x14ac:dyDescent="0.7">
      <c r="AG105" s="100">
        <v>102</v>
      </c>
    </row>
    <row r="106" spans="33:33" x14ac:dyDescent="0.7">
      <c r="AG106" s="100">
        <v>103</v>
      </c>
    </row>
    <row r="107" spans="33:33" x14ac:dyDescent="0.7">
      <c r="AG107" s="100">
        <v>104</v>
      </c>
    </row>
    <row r="108" spans="33:33" x14ac:dyDescent="0.7">
      <c r="AG108" s="100">
        <v>105</v>
      </c>
    </row>
    <row r="109" spans="33:33" x14ac:dyDescent="0.7">
      <c r="AG109" s="100">
        <v>106</v>
      </c>
    </row>
    <row r="110" spans="33:33" x14ac:dyDescent="0.7">
      <c r="AG110" s="100">
        <v>107</v>
      </c>
    </row>
    <row r="111" spans="33:33" x14ac:dyDescent="0.7">
      <c r="AG111" s="100">
        <v>108</v>
      </c>
    </row>
    <row r="112" spans="33:33" x14ac:dyDescent="0.7">
      <c r="AG112" s="100">
        <v>109</v>
      </c>
    </row>
    <row r="113" spans="33:33" x14ac:dyDescent="0.7">
      <c r="AG113" s="100">
        <v>110</v>
      </c>
    </row>
    <row r="114" spans="33:33" x14ac:dyDescent="0.7">
      <c r="AG114" s="100">
        <v>111</v>
      </c>
    </row>
    <row r="115" spans="33:33" x14ac:dyDescent="0.7">
      <c r="AG115" s="100">
        <v>112</v>
      </c>
    </row>
    <row r="116" spans="33:33" x14ac:dyDescent="0.7">
      <c r="AG116" s="100">
        <v>113</v>
      </c>
    </row>
    <row r="117" spans="33:33" x14ac:dyDescent="0.7">
      <c r="AG117" s="100">
        <v>114</v>
      </c>
    </row>
    <row r="118" spans="33:33" x14ac:dyDescent="0.7">
      <c r="AG118" s="100">
        <v>115</v>
      </c>
    </row>
    <row r="119" spans="33:33" x14ac:dyDescent="0.7">
      <c r="AG119" s="100">
        <v>116</v>
      </c>
    </row>
    <row r="120" spans="33:33" x14ac:dyDescent="0.7">
      <c r="AG120" s="100">
        <v>117</v>
      </c>
    </row>
    <row r="121" spans="33:33" x14ac:dyDescent="0.7">
      <c r="AG121" s="100">
        <v>118</v>
      </c>
    </row>
    <row r="122" spans="33:33" x14ac:dyDescent="0.7">
      <c r="AG122" s="100">
        <v>119</v>
      </c>
    </row>
    <row r="123" spans="33:33" x14ac:dyDescent="0.7">
      <c r="AG123" s="100">
        <v>120</v>
      </c>
    </row>
    <row r="124" spans="33:33" x14ac:dyDescent="0.7">
      <c r="AG124" s="100">
        <v>121</v>
      </c>
    </row>
    <row r="125" spans="33:33" x14ac:dyDescent="0.7">
      <c r="AG125" s="100">
        <v>122</v>
      </c>
    </row>
    <row r="126" spans="33:33" x14ac:dyDescent="0.7">
      <c r="AG126" s="100">
        <v>123</v>
      </c>
    </row>
    <row r="127" spans="33:33" x14ac:dyDescent="0.7">
      <c r="AG127" s="100">
        <v>124</v>
      </c>
    </row>
    <row r="128" spans="33:33" x14ac:dyDescent="0.7">
      <c r="AG128" s="100">
        <v>125</v>
      </c>
    </row>
    <row r="129" spans="33:33" x14ac:dyDescent="0.7">
      <c r="AG129" s="100">
        <v>126</v>
      </c>
    </row>
    <row r="130" spans="33:33" x14ac:dyDescent="0.7">
      <c r="AG130" s="100">
        <v>127</v>
      </c>
    </row>
    <row r="131" spans="33:33" x14ac:dyDescent="0.7">
      <c r="AG131" s="100">
        <v>128</v>
      </c>
    </row>
    <row r="132" spans="33:33" x14ac:dyDescent="0.7">
      <c r="AG132" s="100">
        <v>129</v>
      </c>
    </row>
    <row r="133" spans="33:33" x14ac:dyDescent="0.7">
      <c r="AG133" s="100">
        <v>130</v>
      </c>
    </row>
    <row r="134" spans="33:33" x14ac:dyDescent="0.7">
      <c r="AG134" s="100">
        <v>131</v>
      </c>
    </row>
    <row r="135" spans="33:33" x14ac:dyDescent="0.7">
      <c r="AG135" s="100">
        <v>132</v>
      </c>
    </row>
    <row r="136" spans="33:33" x14ac:dyDescent="0.7">
      <c r="AG136" s="100">
        <v>133</v>
      </c>
    </row>
    <row r="137" spans="33:33" x14ac:dyDescent="0.7">
      <c r="AG137" s="100">
        <v>134</v>
      </c>
    </row>
    <row r="138" spans="33:33" x14ac:dyDescent="0.7">
      <c r="AG138" s="100">
        <v>135</v>
      </c>
    </row>
    <row r="139" spans="33:33" x14ac:dyDescent="0.7">
      <c r="AG139" s="100">
        <v>136</v>
      </c>
    </row>
    <row r="140" spans="33:33" x14ac:dyDescent="0.7">
      <c r="AG140" s="100">
        <v>137</v>
      </c>
    </row>
    <row r="141" spans="33:33" x14ac:dyDescent="0.7">
      <c r="AG141" s="100">
        <v>138</v>
      </c>
    </row>
    <row r="142" spans="33:33" x14ac:dyDescent="0.7">
      <c r="AG142" s="100">
        <v>139</v>
      </c>
    </row>
    <row r="143" spans="33:33" x14ac:dyDescent="0.7">
      <c r="AG143" s="100">
        <v>140</v>
      </c>
    </row>
    <row r="144" spans="33:33" x14ac:dyDescent="0.7">
      <c r="AG144" s="100">
        <v>141</v>
      </c>
    </row>
    <row r="145" spans="33:33" x14ac:dyDescent="0.7">
      <c r="AG145" s="100">
        <v>142</v>
      </c>
    </row>
    <row r="146" spans="33:33" x14ac:dyDescent="0.7">
      <c r="AG146" s="100">
        <v>143</v>
      </c>
    </row>
    <row r="147" spans="33:33" x14ac:dyDescent="0.7">
      <c r="AG147" s="100">
        <v>144</v>
      </c>
    </row>
    <row r="148" spans="33:33" x14ac:dyDescent="0.7">
      <c r="AG148" s="100">
        <v>145</v>
      </c>
    </row>
    <row r="149" spans="33:33" x14ac:dyDescent="0.7">
      <c r="AG149" s="100">
        <v>146</v>
      </c>
    </row>
    <row r="150" spans="33:33" x14ac:dyDescent="0.7">
      <c r="AG150" s="100">
        <v>147</v>
      </c>
    </row>
    <row r="151" spans="33:33" x14ac:dyDescent="0.7">
      <c r="AG151" s="100">
        <v>148</v>
      </c>
    </row>
    <row r="152" spans="33:33" x14ac:dyDescent="0.7">
      <c r="AG152" s="100">
        <v>149</v>
      </c>
    </row>
    <row r="153" spans="33:33" x14ac:dyDescent="0.7">
      <c r="AG153" s="100">
        <v>150</v>
      </c>
    </row>
    <row r="154" spans="33:33" x14ac:dyDescent="0.7">
      <c r="AG154" s="100">
        <v>151</v>
      </c>
    </row>
    <row r="155" spans="33:33" x14ac:dyDescent="0.7">
      <c r="AG155" s="100">
        <v>152</v>
      </c>
    </row>
    <row r="156" spans="33:33" x14ac:dyDescent="0.7">
      <c r="AG156" s="100">
        <v>153</v>
      </c>
    </row>
    <row r="157" spans="33:33" x14ac:dyDescent="0.7">
      <c r="AG157" s="100">
        <v>154</v>
      </c>
    </row>
    <row r="158" spans="33:33" x14ac:dyDescent="0.7">
      <c r="AG158" s="100">
        <v>155</v>
      </c>
    </row>
    <row r="159" spans="33:33" x14ac:dyDescent="0.7">
      <c r="AG159" s="100">
        <v>156</v>
      </c>
    </row>
    <row r="160" spans="33:33" x14ac:dyDescent="0.7">
      <c r="AG160" s="100">
        <v>157</v>
      </c>
    </row>
    <row r="161" spans="33:33" x14ac:dyDescent="0.7">
      <c r="AG161" s="100">
        <v>158</v>
      </c>
    </row>
    <row r="162" spans="33:33" x14ac:dyDescent="0.7">
      <c r="AG162" s="100">
        <v>159</v>
      </c>
    </row>
    <row r="163" spans="33:33" x14ac:dyDescent="0.7">
      <c r="AG163" s="100">
        <v>160</v>
      </c>
    </row>
    <row r="164" spans="33:33" x14ac:dyDescent="0.7">
      <c r="AG164" s="100">
        <v>161</v>
      </c>
    </row>
    <row r="165" spans="33:33" x14ac:dyDescent="0.7">
      <c r="AG165" s="100">
        <v>162</v>
      </c>
    </row>
    <row r="166" spans="33:33" x14ac:dyDescent="0.7">
      <c r="AG166" s="100">
        <v>163</v>
      </c>
    </row>
    <row r="167" spans="33:33" x14ac:dyDescent="0.7">
      <c r="AG167" s="100">
        <v>164</v>
      </c>
    </row>
    <row r="168" spans="33:33" x14ac:dyDescent="0.7">
      <c r="AG168" s="100">
        <v>165</v>
      </c>
    </row>
    <row r="169" spans="33:33" x14ac:dyDescent="0.7">
      <c r="AG169" s="100">
        <v>166</v>
      </c>
    </row>
    <row r="170" spans="33:33" x14ac:dyDescent="0.7">
      <c r="AG170" s="100">
        <v>167</v>
      </c>
    </row>
    <row r="171" spans="33:33" x14ac:dyDescent="0.7">
      <c r="AG171" s="100">
        <v>168</v>
      </c>
    </row>
    <row r="172" spans="33:33" x14ac:dyDescent="0.7">
      <c r="AG172" s="100">
        <v>169</v>
      </c>
    </row>
    <row r="173" spans="33:33" x14ac:dyDescent="0.7">
      <c r="AG173" s="100">
        <v>170</v>
      </c>
    </row>
    <row r="174" spans="33:33" x14ac:dyDescent="0.7">
      <c r="AG174" s="100">
        <v>171</v>
      </c>
    </row>
    <row r="175" spans="33:33" x14ac:dyDescent="0.7">
      <c r="AG175" s="100">
        <v>172</v>
      </c>
    </row>
    <row r="176" spans="33:33" x14ac:dyDescent="0.7">
      <c r="AG176" s="100">
        <v>173</v>
      </c>
    </row>
    <row r="177" spans="33:33" x14ac:dyDescent="0.7">
      <c r="AG177" s="100">
        <v>174</v>
      </c>
    </row>
    <row r="178" spans="33:33" x14ac:dyDescent="0.7">
      <c r="AG178" s="100">
        <v>175</v>
      </c>
    </row>
    <row r="179" spans="33:33" x14ac:dyDescent="0.7">
      <c r="AG179" s="100">
        <v>176</v>
      </c>
    </row>
    <row r="180" spans="33:33" x14ac:dyDescent="0.7">
      <c r="AG180" s="100">
        <v>177</v>
      </c>
    </row>
    <row r="181" spans="33:33" x14ac:dyDescent="0.7">
      <c r="AG181" s="100">
        <v>178</v>
      </c>
    </row>
    <row r="182" spans="33:33" x14ac:dyDescent="0.7">
      <c r="AG182" s="100">
        <v>179</v>
      </c>
    </row>
    <row r="183" spans="33:33" x14ac:dyDescent="0.7">
      <c r="AG183" s="100">
        <v>180</v>
      </c>
    </row>
    <row r="184" spans="33:33" x14ac:dyDescent="0.7">
      <c r="AG184" s="100">
        <v>181</v>
      </c>
    </row>
    <row r="185" spans="33:33" x14ac:dyDescent="0.7">
      <c r="AG185" s="100">
        <v>182</v>
      </c>
    </row>
    <row r="186" spans="33:33" x14ac:dyDescent="0.7">
      <c r="AG186" s="100">
        <v>183</v>
      </c>
    </row>
    <row r="187" spans="33:33" x14ac:dyDescent="0.7">
      <c r="AG187" s="100">
        <v>184</v>
      </c>
    </row>
    <row r="188" spans="33:33" x14ac:dyDescent="0.7">
      <c r="AG188" s="100">
        <v>185</v>
      </c>
    </row>
    <row r="189" spans="33:33" x14ac:dyDescent="0.7">
      <c r="AG189" s="100">
        <v>186</v>
      </c>
    </row>
    <row r="190" spans="33:33" x14ac:dyDescent="0.7">
      <c r="AG190" s="100">
        <v>187</v>
      </c>
    </row>
    <row r="191" spans="33:33" x14ac:dyDescent="0.7">
      <c r="AG191" s="100">
        <v>188</v>
      </c>
    </row>
    <row r="192" spans="33:33" x14ac:dyDescent="0.7">
      <c r="AG192" s="100">
        <v>189</v>
      </c>
    </row>
    <row r="193" spans="33:33" x14ac:dyDescent="0.7">
      <c r="AG193" s="100">
        <v>190</v>
      </c>
    </row>
    <row r="194" spans="33:33" x14ac:dyDescent="0.7">
      <c r="AG194" s="100">
        <v>191</v>
      </c>
    </row>
    <row r="195" spans="33:33" x14ac:dyDescent="0.7">
      <c r="AG195" s="100">
        <v>192</v>
      </c>
    </row>
    <row r="196" spans="33:33" x14ac:dyDescent="0.7">
      <c r="AG196" s="100">
        <v>193</v>
      </c>
    </row>
    <row r="197" spans="33:33" x14ac:dyDescent="0.7">
      <c r="AG197" s="100">
        <v>194</v>
      </c>
    </row>
    <row r="198" spans="33:33" x14ac:dyDescent="0.7">
      <c r="AG198" s="100">
        <v>195</v>
      </c>
    </row>
    <row r="199" spans="33:33" x14ac:dyDescent="0.7">
      <c r="AG199" s="100">
        <v>196</v>
      </c>
    </row>
    <row r="200" spans="33:33" x14ac:dyDescent="0.7">
      <c r="AG200" s="100">
        <v>197</v>
      </c>
    </row>
    <row r="201" spans="33:33" x14ac:dyDescent="0.7">
      <c r="AG201" s="100">
        <v>198</v>
      </c>
    </row>
    <row r="202" spans="33:33" x14ac:dyDescent="0.7">
      <c r="AG202" s="100">
        <v>199</v>
      </c>
    </row>
    <row r="203" spans="33:33" x14ac:dyDescent="0.7">
      <c r="AG203" s="100">
        <v>200</v>
      </c>
    </row>
    <row r="204" spans="33:33" x14ac:dyDescent="0.7">
      <c r="AG204" s="100">
        <v>201</v>
      </c>
    </row>
    <row r="205" spans="33:33" x14ac:dyDescent="0.7">
      <c r="AG205" s="100">
        <v>202</v>
      </c>
    </row>
    <row r="206" spans="33:33" x14ac:dyDescent="0.7">
      <c r="AG206" s="100">
        <v>203</v>
      </c>
    </row>
    <row r="207" spans="33:33" x14ac:dyDescent="0.7">
      <c r="AG207" s="100">
        <v>204</v>
      </c>
    </row>
    <row r="208" spans="33:33" x14ac:dyDescent="0.7">
      <c r="AG208" s="100">
        <v>205</v>
      </c>
    </row>
    <row r="209" spans="33:33" x14ac:dyDescent="0.7">
      <c r="AG209" s="100">
        <v>206</v>
      </c>
    </row>
    <row r="210" spans="33:33" x14ac:dyDescent="0.7">
      <c r="AG210" s="100">
        <v>207</v>
      </c>
    </row>
    <row r="211" spans="33:33" x14ac:dyDescent="0.7">
      <c r="AG211" s="100">
        <v>208</v>
      </c>
    </row>
    <row r="212" spans="33:33" x14ac:dyDescent="0.7">
      <c r="AG212" s="100">
        <v>209</v>
      </c>
    </row>
    <row r="213" spans="33:33" x14ac:dyDescent="0.7">
      <c r="AG213" s="100">
        <v>210</v>
      </c>
    </row>
    <row r="214" spans="33:33" x14ac:dyDescent="0.7">
      <c r="AG214" s="100">
        <v>211</v>
      </c>
    </row>
    <row r="215" spans="33:33" x14ac:dyDescent="0.7">
      <c r="AG215" s="100">
        <v>212</v>
      </c>
    </row>
    <row r="216" spans="33:33" x14ac:dyDescent="0.7">
      <c r="AG216" s="100">
        <v>213</v>
      </c>
    </row>
    <row r="217" spans="33:33" x14ac:dyDescent="0.7">
      <c r="AG217" s="100">
        <v>214</v>
      </c>
    </row>
    <row r="218" spans="33:33" x14ac:dyDescent="0.7">
      <c r="AG218" s="100">
        <v>215</v>
      </c>
    </row>
  </sheetData>
  <sheetProtection algorithmName="SHA-512" hashValue="n3BRdQF/im5Gy6tO2IkcjZrQg0snIpsd4U8f6Q8C2JL1VIPCFPh56p8R/qQE5xcrjrhZk+FJROKd0ceYauWjgg==" saltValue="hGW2HALal6vIBj8CAHpP9w==" spinCount="100000" sheet="1" objects="1" scenarios="1"/>
  <protectedRanges>
    <protectedRange sqref="G4:AC40" name="ช่วง2"/>
    <protectedRange sqref="G4:AC40" name="ช่วง1"/>
  </protectedRanges>
  <mergeCells count="6">
    <mergeCell ref="B2:E2"/>
    <mergeCell ref="A3:A7"/>
    <mergeCell ref="B3:B7"/>
    <mergeCell ref="C3:E7"/>
    <mergeCell ref="F3:AC3"/>
    <mergeCell ref="V2:W2"/>
  </mergeCells>
  <phoneticPr fontId="5" type="noConversion"/>
  <dataValidations count="6">
    <dataValidation type="list" allowBlank="1" showInputMessage="1" showErrorMessage="1" sqref="G4:AC4" xr:uid="{EE3FFD23-835C-41E1-9C91-D671001CDF60}">
      <formula1>$AD$4:$AD$15</formula1>
    </dataValidation>
    <dataValidation type="list" allowBlank="1" showInputMessage="1" showErrorMessage="1" sqref="G5:AC5" xr:uid="{259B5B49-D055-4DAC-9180-45B3A51A41DF}">
      <formula1>$AE$4:$AE$10</formula1>
    </dataValidation>
    <dataValidation type="list" allowBlank="1" showInputMessage="1" showErrorMessage="1" sqref="G6:AC6" xr:uid="{C622D7C0-9C73-4577-8F73-6527B524FC95}">
      <formula1>$AF$4:$AF$34</formula1>
    </dataValidation>
    <dataValidation type="list" allowBlank="1" showInputMessage="1" showErrorMessage="1" sqref="H7:AC7" xr:uid="{D6CFCE04-FB84-4C62-A789-FFD466E035A0}">
      <formula1>$AG$4:$AG$63</formula1>
    </dataValidation>
    <dataValidation type="list" allowBlank="1" showInputMessage="1" showErrorMessage="1" sqref="G8:AC37" xr:uid="{C2055E24-3EA9-4828-BEAD-74575109851C}">
      <formula1>$AH$4:$AH$8</formula1>
    </dataValidation>
    <dataValidation type="list" allowBlank="1" showInputMessage="1" showErrorMessage="1" sqref="G7" xr:uid="{19E395BF-85D7-4BBA-9EBE-6029BA2BBEED}">
      <formula1>$AG$4:$AG$219</formula1>
    </dataValidation>
  </dataValidations>
  <pageMargins left="0.64" right="0.12" top="0.44" bottom="0.38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7405D4-C625-426B-B3AA-8F80016402F3}">
  <sheetPr codeName="Sheet15">
    <tabColor theme="9" tint="0.39997558519241921"/>
  </sheetPr>
  <dimension ref="A1:AP218"/>
  <sheetViews>
    <sheetView zoomScale="102" zoomScaleNormal="102" workbookViewId="0">
      <selection activeCell="G4" sqref="G4:AC7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9" width="2.5" style="93" customWidth="1"/>
    <col min="30" max="32" width="5.69921875" style="100" customWidth="1"/>
    <col min="33" max="33" width="5.8984375" style="100" customWidth="1"/>
    <col min="34" max="34" width="5.09765625" style="100" customWidth="1"/>
    <col min="35" max="35" width="8.5" style="100" customWidth="1"/>
    <col min="36" max="36" width="5.69921875" style="100" customWidth="1"/>
    <col min="37" max="37" width="6.296875" style="100" customWidth="1"/>
    <col min="38" max="38" width="6.59765625" style="100" customWidth="1"/>
    <col min="39" max="39" width="8.796875" style="94"/>
    <col min="40" max="42" width="8.796875" style="95"/>
    <col min="43" max="16384" width="8.796875" style="94"/>
  </cols>
  <sheetData>
    <row r="1" spans="1:42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0"/>
      <c r="V1" s="63" t="s">
        <v>200</v>
      </c>
      <c r="W1" s="68"/>
      <c r="X1" s="68"/>
      <c r="Y1" s="68">
        <f>ข้อมูลพื้นฐาน!B9</f>
        <v>0</v>
      </c>
      <c r="Z1" s="68"/>
      <c r="AA1" s="68"/>
      <c r="AB1" s="60"/>
      <c r="AC1" s="68"/>
    </row>
    <row r="2" spans="1:42" x14ac:dyDescent="0.7">
      <c r="A2" s="84" t="s">
        <v>97</v>
      </c>
      <c r="B2" s="231">
        <f>ข้อมูลพื้นฐาน!B11</f>
        <v>0</v>
      </c>
      <c r="C2" s="231"/>
      <c r="D2" s="231"/>
      <c r="E2" s="231"/>
      <c r="F2" s="123"/>
      <c r="G2" s="124"/>
      <c r="H2" s="124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4" t="s">
        <v>199</v>
      </c>
      <c r="T2" s="62"/>
      <c r="U2" s="62"/>
      <c r="V2" s="249">
        <f>ข้อมูลพื้นฐาน!B13</f>
        <v>0</v>
      </c>
      <c r="W2" s="249"/>
      <c r="X2" s="63"/>
      <c r="Y2" s="63" t="s">
        <v>192</v>
      </c>
      <c r="Z2" s="68"/>
      <c r="AA2" s="68"/>
      <c r="AB2" s="68"/>
      <c r="AC2" s="68"/>
    </row>
    <row r="3" spans="1:42" x14ac:dyDescent="0.7">
      <c r="A3" s="232" t="s">
        <v>64</v>
      </c>
      <c r="B3" s="235" t="s">
        <v>72</v>
      </c>
      <c r="C3" s="238" t="s">
        <v>71</v>
      </c>
      <c r="D3" s="239"/>
      <c r="E3" s="240"/>
      <c r="F3" s="247" t="s">
        <v>193</v>
      </c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48"/>
      <c r="Z3" s="248"/>
      <c r="AA3" s="248"/>
      <c r="AB3" s="248"/>
      <c r="AC3" s="248"/>
    </row>
    <row r="4" spans="1:42" ht="21" customHeight="1" x14ac:dyDescent="0.7">
      <c r="A4" s="233"/>
      <c r="B4" s="236"/>
      <c r="C4" s="241"/>
      <c r="D4" s="242"/>
      <c r="E4" s="243"/>
      <c r="F4" s="127" t="s">
        <v>73</v>
      </c>
      <c r="G4" s="189" t="s">
        <v>77</v>
      </c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89"/>
      <c r="AB4" s="189"/>
      <c r="AC4" s="189"/>
      <c r="AD4" s="100" t="s">
        <v>77</v>
      </c>
      <c r="AE4" s="100" t="s">
        <v>180</v>
      </c>
      <c r="AF4" s="100">
        <v>1</v>
      </c>
      <c r="AG4" s="100">
        <v>1</v>
      </c>
      <c r="AH4" s="100" t="s">
        <v>89</v>
      </c>
    </row>
    <row r="5" spans="1:42" ht="21" customHeight="1" x14ac:dyDescent="0.7">
      <c r="A5" s="233"/>
      <c r="B5" s="236"/>
      <c r="C5" s="241"/>
      <c r="D5" s="242"/>
      <c r="E5" s="243"/>
      <c r="F5" s="127" t="s">
        <v>76</v>
      </c>
      <c r="G5" s="190" t="s">
        <v>180</v>
      </c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00" t="s">
        <v>78</v>
      </c>
      <c r="AE5" s="100" t="s">
        <v>181</v>
      </c>
      <c r="AF5" s="100">
        <v>2</v>
      </c>
      <c r="AG5" s="100">
        <v>2</v>
      </c>
      <c r="AH5" s="100" t="s">
        <v>90</v>
      </c>
    </row>
    <row r="6" spans="1:42" ht="21" customHeight="1" x14ac:dyDescent="0.7">
      <c r="A6" s="233"/>
      <c r="B6" s="236"/>
      <c r="C6" s="241"/>
      <c r="D6" s="242"/>
      <c r="E6" s="243"/>
      <c r="F6" s="127" t="s">
        <v>74</v>
      </c>
      <c r="G6" s="189"/>
      <c r="H6" s="189"/>
      <c r="I6" s="189"/>
      <c r="J6" s="189"/>
      <c r="K6" s="189"/>
      <c r="L6" s="189"/>
      <c r="M6" s="189"/>
      <c r="N6" s="189"/>
      <c r="O6" s="189"/>
      <c r="P6" s="189"/>
      <c r="Q6" s="189"/>
      <c r="R6" s="189"/>
      <c r="S6" s="189"/>
      <c r="T6" s="189"/>
      <c r="U6" s="189"/>
      <c r="V6" s="189"/>
      <c r="W6" s="189"/>
      <c r="X6" s="189"/>
      <c r="Y6" s="189"/>
      <c r="Z6" s="189"/>
      <c r="AA6" s="189"/>
      <c r="AB6" s="189"/>
      <c r="AC6" s="189"/>
      <c r="AD6" s="100" t="s">
        <v>79</v>
      </c>
      <c r="AE6" s="100" t="s">
        <v>182</v>
      </c>
      <c r="AF6" s="100">
        <v>3</v>
      </c>
      <c r="AG6" s="100">
        <v>3</v>
      </c>
      <c r="AH6" s="100" t="s">
        <v>91</v>
      </c>
    </row>
    <row r="7" spans="1:42" ht="21" customHeight="1" x14ac:dyDescent="0.7">
      <c r="A7" s="234"/>
      <c r="B7" s="237"/>
      <c r="C7" s="244"/>
      <c r="D7" s="245"/>
      <c r="E7" s="246"/>
      <c r="F7" s="128" t="s">
        <v>75</v>
      </c>
      <c r="G7" s="191">
        <v>24</v>
      </c>
      <c r="H7" s="191">
        <v>25</v>
      </c>
      <c r="I7" s="191">
        <v>26</v>
      </c>
      <c r="J7" s="191">
        <v>27</v>
      </c>
      <c r="K7" s="191">
        <v>28</v>
      </c>
      <c r="L7" s="191">
        <v>29</v>
      </c>
      <c r="M7" s="191">
        <v>30</v>
      </c>
      <c r="N7" s="191">
        <v>31</v>
      </c>
      <c r="O7" s="191">
        <v>32</v>
      </c>
      <c r="P7" s="191">
        <v>33</v>
      </c>
      <c r="Q7" s="191">
        <v>34</v>
      </c>
      <c r="R7" s="191">
        <v>35</v>
      </c>
      <c r="S7" s="191">
        <v>36</v>
      </c>
      <c r="T7" s="191">
        <v>37</v>
      </c>
      <c r="U7" s="191">
        <v>38</v>
      </c>
      <c r="V7" s="191">
        <v>39</v>
      </c>
      <c r="W7" s="191">
        <v>40</v>
      </c>
      <c r="X7" s="191">
        <v>41</v>
      </c>
      <c r="Y7" s="191">
        <v>42</v>
      </c>
      <c r="Z7" s="191">
        <v>43</v>
      </c>
      <c r="AA7" s="191">
        <v>44</v>
      </c>
      <c r="AB7" s="191">
        <v>45</v>
      </c>
      <c r="AC7" s="191">
        <v>46</v>
      </c>
      <c r="AD7" s="100" t="s">
        <v>80</v>
      </c>
      <c r="AE7" s="100" t="s">
        <v>183</v>
      </c>
      <c r="AF7" s="100">
        <v>4</v>
      </c>
      <c r="AG7" s="100">
        <v>4</v>
      </c>
      <c r="AH7" s="100" t="s">
        <v>92</v>
      </c>
      <c r="AI7" s="101" t="s">
        <v>99</v>
      </c>
      <c r="AJ7" s="101" t="s">
        <v>100</v>
      </c>
      <c r="AK7" s="101" t="s">
        <v>101</v>
      </c>
      <c r="AL7" s="101" t="s">
        <v>102</v>
      </c>
    </row>
    <row r="8" spans="1:42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3922</v>
      </c>
      <c r="C8" s="88" t="str">
        <f>ข้อมูลนักเรียน!C2</f>
        <v>ด.ช.</v>
      </c>
      <c r="D8" s="89" t="str">
        <f>ข้อมูลนักเรียน!D2</f>
        <v>สุรชัย</v>
      </c>
      <c r="E8" s="89" t="str">
        <f>ข้อมูลนักเรียน!E2</f>
        <v>เมืองปาก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102" t="s">
        <v>81</v>
      </c>
      <c r="AE8" s="102" t="s">
        <v>184</v>
      </c>
      <c r="AF8" s="102">
        <v>5</v>
      </c>
      <c r="AG8" s="102">
        <v>5</v>
      </c>
      <c r="AH8" s="102"/>
      <c r="AI8" s="102">
        <f t="shared" ref="AI8:AI40" si="0">COUNTIF(G8:AC8,"/")</f>
        <v>0</v>
      </c>
      <c r="AJ8" s="102">
        <f t="shared" ref="AJ8:AJ40" si="1">COUNTIF(G8:AC8,"ข")</f>
        <v>0</v>
      </c>
      <c r="AK8" s="102">
        <f t="shared" ref="AK8:AK40" si="2">COUNTIF(G8:AC8,"ล")</f>
        <v>0</v>
      </c>
      <c r="AL8" s="102">
        <f t="shared" ref="AL8:AL40" si="3">COUNTIF(G8:AC8,"ป")</f>
        <v>0</v>
      </c>
      <c r="AN8" s="97"/>
      <c r="AO8" s="97"/>
      <c r="AP8" s="97"/>
    </row>
    <row r="9" spans="1:42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3923</v>
      </c>
      <c r="C9" s="88" t="str">
        <f>ข้อมูลนักเรียน!C3</f>
        <v>ด.ช.</v>
      </c>
      <c r="D9" s="89" t="str">
        <f>ข้อมูลนักเรียน!D3</f>
        <v>ชนาธิป</v>
      </c>
      <c r="E9" s="89" t="str">
        <f>ข้อมูลนักเรียน!E3</f>
        <v>คำมา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102" t="s">
        <v>82</v>
      </c>
      <c r="AE9" s="102" t="s">
        <v>185</v>
      </c>
      <c r="AF9" s="102">
        <v>6</v>
      </c>
      <c r="AG9" s="102">
        <v>6</v>
      </c>
      <c r="AH9" s="102"/>
      <c r="AI9" s="102">
        <f t="shared" si="0"/>
        <v>0</v>
      </c>
      <c r="AJ9" s="102">
        <f t="shared" si="1"/>
        <v>0</v>
      </c>
      <c r="AK9" s="102">
        <f t="shared" si="2"/>
        <v>0</v>
      </c>
      <c r="AL9" s="102">
        <f t="shared" si="3"/>
        <v>0</v>
      </c>
      <c r="AN9" s="97"/>
      <c r="AO9" s="97"/>
      <c r="AP9" s="97"/>
    </row>
    <row r="10" spans="1:42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3924</v>
      </c>
      <c r="C10" s="88" t="str">
        <f>ข้อมูลนักเรียน!C4</f>
        <v>ด.ช.</v>
      </c>
      <c r="D10" s="89" t="str">
        <f>ข้อมูลนักเรียน!D4</f>
        <v>ปกรณ์</v>
      </c>
      <c r="E10" s="89" t="str">
        <f>ข้อมูลนักเรียน!E4</f>
        <v>ศรีบุญ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02" t="s">
        <v>83</v>
      </c>
      <c r="AE10" s="102" t="s">
        <v>186</v>
      </c>
      <c r="AF10" s="102">
        <v>7</v>
      </c>
      <c r="AG10" s="102">
        <v>7</v>
      </c>
      <c r="AH10" s="102"/>
      <c r="AI10" s="102">
        <f t="shared" si="0"/>
        <v>0</v>
      </c>
      <c r="AJ10" s="102">
        <f t="shared" si="1"/>
        <v>0</v>
      </c>
      <c r="AK10" s="102">
        <f t="shared" si="2"/>
        <v>0</v>
      </c>
      <c r="AL10" s="102">
        <f t="shared" si="3"/>
        <v>0</v>
      </c>
      <c r="AN10" s="97"/>
      <c r="AO10" s="97"/>
      <c r="AP10" s="97"/>
    </row>
    <row r="11" spans="1:42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4045</v>
      </c>
      <c r="C11" s="88" t="str">
        <f>ข้อมูลนักเรียน!C5</f>
        <v>ด.ช.</v>
      </c>
      <c r="D11" s="89" t="str">
        <f>ข้อมูลนักเรียน!D5</f>
        <v>นาวิน</v>
      </c>
      <c r="E11" s="89" t="str">
        <f>ข้อมูลนักเรียน!E5</f>
        <v>มาเสือ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02" t="s">
        <v>84</v>
      </c>
      <c r="AE11" s="102"/>
      <c r="AF11" s="102">
        <v>8</v>
      </c>
      <c r="AG11" s="102">
        <v>8</v>
      </c>
      <c r="AH11" s="102"/>
      <c r="AI11" s="102">
        <f t="shared" si="0"/>
        <v>0</v>
      </c>
      <c r="AJ11" s="102">
        <f t="shared" si="1"/>
        <v>0</v>
      </c>
      <c r="AK11" s="102">
        <f t="shared" si="2"/>
        <v>0</v>
      </c>
      <c r="AL11" s="102">
        <f t="shared" si="3"/>
        <v>0</v>
      </c>
      <c r="AN11" s="97"/>
      <c r="AO11" s="97"/>
      <c r="AP11" s="97"/>
    </row>
    <row r="12" spans="1:42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4047</v>
      </c>
      <c r="C12" s="88" t="str">
        <f>ข้อมูลนักเรียน!C6</f>
        <v>ด.ช.</v>
      </c>
      <c r="D12" s="89" t="str">
        <f>ข้อมูลนักเรียน!D6</f>
        <v>กุลชาติ</v>
      </c>
      <c r="E12" s="89" t="str">
        <f>ข้อมูลนักเรียน!E6</f>
        <v>พรมตา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102" t="s">
        <v>85</v>
      </c>
      <c r="AE12" s="102"/>
      <c r="AF12" s="102">
        <v>9</v>
      </c>
      <c r="AG12" s="102">
        <v>9</v>
      </c>
      <c r="AH12" s="102"/>
      <c r="AI12" s="102">
        <f t="shared" si="0"/>
        <v>0</v>
      </c>
      <c r="AJ12" s="102">
        <f t="shared" si="1"/>
        <v>0</v>
      </c>
      <c r="AK12" s="102">
        <f t="shared" si="2"/>
        <v>0</v>
      </c>
      <c r="AL12" s="102">
        <f t="shared" si="3"/>
        <v>0</v>
      </c>
      <c r="AN12" s="97"/>
      <c r="AO12" s="97"/>
      <c r="AP12" s="97"/>
    </row>
    <row r="13" spans="1:42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4052</v>
      </c>
      <c r="C13" s="88" t="str">
        <f>ข้อมูลนักเรียน!C7</f>
        <v>ด.ช.</v>
      </c>
      <c r="D13" s="89" t="str">
        <f>ข้อมูลนักเรียน!D7</f>
        <v>เอกวัส</v>
      </c>
      <c r="E13" s="89" t="str">
        <f>ข้อมูลนักเรียน!E7</f>
        <v>แพรทอง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102" t="s">
        <v>86</v>
      </c>
      <c r="AE13" s="102"/>
      <c r="AF13" s="102">
        <v>10</v>
      </c>
      <c r="AG13" s="102">
        <v>10</v>
      </c>
      <c r="AH13" s="102"/>
      <c r="AI13" s="102">
        <f t="shared" si="0"/>
        <v>0</v>
      </c>
      <c r="AJ13" s="102">
        <f t="shared" si="1"/>
        <v>0</v>
      </c>
      <c r="AK13" s="102">
        <f t="shared" si="2"/>
        <v>0</v>
      </c>
      <c r="AL13" s="102">
        <f t="shared" si="3"/>
        <v>0</v>
      </c>
      <c r="AN13" s="97"/>
      <c r="AO13" s="97"/>
      <c r="AP13" s="97"/>
    </row>
    <row r="14" spans="1:42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4129</v>
      </c>
      <c r="C14" s="88" t="str">
        <f>ข้อมูลนักเรียน!C8</f>
        <v>ด.ช.</v>
      </c>
      <c r="D14" s="89" t="str">
        <f>ข้อมูลนักเรียน!D8</f>
        <v>ภูวเดช</v>
      </c>
      <c r="E14" s="89" t="str">
        <f>ข้อมูลนักเรียน!E8</f>
        <v>แก้วประดับ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102" t="s">
        <v>87</v>
      </c>
      <c r="AE14" s="102"/>
      <c r="AF14" s="102">
        <v>11</v>
      </c>
      <c r="AG14" s="102">
        <v>11</v>
      </c>
      <c r="AH14" s="102"/>
      <c r="AI14" s="102">
        <f t="shared" si="0"/>
        <v>0</v>
      </c>
      <c r="AJ14" s="102">
        <f t="shared" si="1"/>
        <v>0</v>
      </c>
      <c r="AK14" s="102">
        <f t="shared" si="2"/>
        <v>0</v>
      </c>
      <c r="AL14" s="102">
        <f t="shared" si="3"/>
        <v>0</v>
      </c>
      <c r="AN14" s="97"/>
      <c r="AO14" s="97"/>
      <c r="AP14" s="97"/>
    </row>
    <row r="15" spans="1:42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3959</v>
      </c>
      <c r="C15" s="88" t="str">
        <f>ข้อมูลนักเรียน!C9</f>
        <v>ด.ญ.</v>
      </c>
      <c r="D15" s="89" t="str">
        <f>ข้อมูลนักเรียน!D9</f>
        <v>ปาริชาติ</v>
      </c>
      <c r="E15" s="89" t="str">
        <f>ข้อมูลนักเรียน!E9</f>
        <v>แก้วใส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102" t="s">
        <v>88</v>
      </c>
      <c r="AE15" s="102"/>
      <c r="AF15" s="102">
        <v>12</v>
      </c>
      <c r="AG15" s="102">
        <v>12</v>
      </c>
      <c r="AH15" s="102"/>
      <c r="AI15" s="102">
        <f t="shared" si="0"/>
        <v>0</v>
      </c>
      <c r="AJ15" s="102">
        <f t="shared" si="1"/>
        <v>0</v>
      </c>
      <c r="AK15" s="102">
        <f t="shared" si="2"/>
        <v>0</v>
      </c>
      <c r="AL15" s="102">
        <f t="shared" si="3"/>
        <v>0</v>
      </c>
      <c r="AN15" s="97"/>
      <c r="AO15" s="97"/>
      <c r="AP15" s="97"/>
    </row>
    <row r="16" spans="1:42" s="96" customFormat="1" ht="18" customHeight="1" x14ac:dyDescent="0.25">
      <c r="A16" s="86">
        <f>ข้อมูลนักเรียน!A10</f>
        <v>0</v>
      </c>
      <c r="B16" s="87">
        <f>ข้อมูลนักเรียน!B10</f>
        <v>0</v>
      </c>
      <c r="C16" s="88">
        <f>ข้อมูลนักเรียน!C10</f>
        <v>0</v>
      </c>
      <c r="D16" s="89">
        <f>ข้อมูลนักเรียน!D10</f>
        <v>0</v>
      </c>
      <c r="E16" s="89">
        <f>ข้อมูลนักเรียน!E10</f>
        <v>0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102"/>
      <c r="AE16" s="102"/>
      <c r="AF16" s="102">
        <v>13</v>
      </c>
      <c r="AG16" s="102">
        <v>13</v>
      </c>
      <c r="AH16" s="102"/>
      <c r="AI16" s="102">
        <f t="shared" si="0"/>
        <v>0</v>
      </c>
      <c r="AJ16" s="102">
        <f t="shared" si="1"/>
        <v>0</v>
      </c>
      <c r="AK16" s="102">
        <f t="shared" si="2"/>
        <v>0</v>
      </c>
      <c r="AL16" s="102">
        <f t="shared" si="3"/>
        <v>0</v>
      </c>
      <c r="AN16" s="97"/>
      <c r="AO16" s="97"/>
      <c r="AP16" s="97"/>
    </row>
    <row r="17" spans="1:42" s="96" customFormat="1" ht="18" customHeight="1" x14ac:dyDescent="0.25">
      <c r="A17" s="86">
        <f>ข้อมูลนักเรียน!A11</f>
        <v>0</v>
      </c>
      <c r="B17" s="87">
        <f>ข้อมูลนักเรียน!B11</f>
        <v>0</v>
      </c>
      <c r="C17" s="88">
        <f>ข้อมูลนักเรียน!C11</f>
        <v>0</v>
      </c>
      <c r="D17" s="89">
        <f>ข้อมูลนักเรียน!D11</f>
        <v>0</v>
      </c>
      <c r="E17" s="89">
        <f>ข้อมูลนักเรียน!E11</f>
        <v>0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102"/>
      <c r="AE17" s="102"/>
      <c r="AF17" s="102">
        <v>14</v>
      </c>
      <c r="AG17" s="102">
        <v>14</v>
      </c>
      <c r="AH17" s="102"/>
      <c r="AI17" s="102">
        <f t="shared" si="0"/>
        <v>0</v>
      </c>
      <c r="AJ17" s="102">
        <f t="shared" si="1"/>
        <v>0</v>
      </c>
      <c r="AK17" s="102">
        <f t="shared" si="2"/>
        <v>0</v>
      </c>
      <c r="AL17" s="102">
        <f t="shared" si="3"/>
        <v>0</v>
      </c>
      <c r="AN17" s="97"/>
      <c r="AO17" s="97"/>
      <c r="AP17" s="97"/>
    </row>
    <row r="18" spans="1:42" s="96" customFormat="1" ht="18" customHeight="1" x14ac:dyDescent="0.25">
      <c r="A18" s="86">
        <f>ข้อมูลนักเรียน!A12</f>
        <v>0</v>
      </c>
      <c r="B18" s="87">
        <f>ข้อมูลนักเรียน!B12</f>
        <v>0</v>
      </c>
      <c r="C18" s="88">
        <f>ข้อมูลนักเรียน!C12</f>
        <v>0</v>
      </c>
      <c r="D18" s="89">
        <f>ข้อมูลนักเรียน!D12</f>
        <v>0</v>
      </c>
      <c r="E18" s="89">
        <f>ข้อมูลนักเรียน!E12</f>
        <v>0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102"/>
      <c r="AE18" s="102"/>
      <c r="AF18" s="102">
        <v>15</v>
      </c>
      <c r="AG18" s="102">
        <v>15</v>
      </c>
      <c r="AH18" s="102"/>
      <c r="AI18" s="102">
        <f t="shared" si="0"/>
        <v>0</v>
      </c>
      <c r="AJ18" s="102">
        <f t="shared" si="1"/>
        <v>0</v>
      </c>
      <c r="AK18" s="102">
        <f t="shared" si="2"/>
        <v>0</v>
      </c>
      <c r="AL18" s="102">
        <f t="shared" si="3"/>
        <v>0</v>
      </c>
      <c r="AN18" s="97"/>
      <c r="AO18" s="97"/>
      <c r="AP18" s="97"/>
    </row>
    <row r="19" spans="1:42" s="96" customFormat="1" ht="18" customHeight="1" x14ac:dyDescent="0.25">
      <c r="A19" s="86">
        <f>ข้อมูลนักเรียน!A13</f>
        <v>0</v>
      </c>
      <c r="B19" s="87">
        <f>ข้อมูลนักเรียน!B13</f>
        <v>0</v>
      </c>
      <c r="C19" s="88">
        <f>ข้อมูลนักเรียน!C13</f>
        <v>0</v>
      </c>
      <c r="D19" s="89">
        <f>ข้อมูลนักเรียน!D13</f>
        <v>0</v>
      </c>
      <c r="E19" s="89">
        <f>ข้อมูลนักเรียน!E13</f>
        <v>0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102"/>
      <c r="AE19" s="102"/>
      <c r="AF19" s="102">
        <v>16</v>
      </c>
      <c r="AG19" s="102">
        <v>16</v>
      </c>
      <c r="AH19" s="102"/>
      <c r="AI19" s="102">
        <f t="shared" si="0"/>
        <v>0</v>
      </c>
      <c r="AJ19" s="102">
        <f t="shared" si="1"/>
        <v>0</v>
      </c>
      <c r="AK19" s="102">
        <f t="shared" si="2"/>
        <v>0</v>
      </c>
      <c r="AL19" s="102">
        <f t="shared" si="3"/>
        <v>0</v>
      </c>
      <c r="AN19" s="97"/>
      <c r="AO19" s="97"/>
      <c r="AP19" s="97"/>
    </row>
    <row r="20" spans="1:42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102"/>
      <c r="AE20" s="102"/>
      <c r="AF20" s="102">
        <v>17</v>
      </c>
      <c r="AG20" s="102">
        <v>17</v>
      </c>
      <c r="AH20" s="102"/>
      <c r="AI20" s="102">
        <f t="shared" si="0"/>
        <v>0</v>
      </c>
      <c r="AJ20" s="102">
        <f t="shared" si="1"/>
        <v>0</v>
      </c>
      <c r="AK20" s="102">
        <f t="shared" si="2"/>
        <v>0</v>
      </c>
      <c r="AL20" s="102">
        <f t="shared" si="3"/>
        <v>0</v>
      </c>
      <c r="AN20" s="97"/>
      <c r="AO20" s="97"/>
      <c r="AP20" s="97"/>
    </row>
    <row r="21" spans="1:42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102"/>
      <c r="AE21" s="102"/>
      <c r="AF21" s="102">
        <v>18</v>
      </c>
      <c r="AG21" s="102">
        <v>18</v>
      </c>
      <c r="AH21" s="102"/>
      <c r="AI21" s="102">
        <f t="shared" si="0"/>
        <v>0</v>
      </c>
      <c r="AJ21" s="102">
        <f t="shared" si="1"/>
        <v>0</v>
      </c>
      <c r="AK21" s="102">
        <f t="shared" si="2"/>
        <v>0</v>
      </c>
      <c r="AL21" s="102">
        <f t="shared" si="3"/>
        <v>0</v>
      </c>
      <c r="AN21" s="97"/>
      <c r="AO21" s="97"/>
      <c r="AP21" s="97"/>
    </row>
    <row r="22" spans="1:42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102"/>
      <c r="AE22" s="102"/>
      <c r="AF22" s="102">
        <v>19</v>
      </c>
      <c r="AG22" s="102">
        <v>19</v>
      </c>
      <c r="AH22" s="102"/>
      <c r="AI22" s="102">
        <f t="shared" si="0"/>
        <v>0</v>
      </c>
      <c r="AJ22" s="102">
        <f t="shared" si="1"/>
        <v>0</v>
      </c>
      <c r="AK22" s="102">
        <f t="shared" si="2"/>
        <v>0</v>
      </c>
      <c r="AL22" s="102">
        <f t="shared" si="3"/>
        <v>0</v>
      </c>
      <c r="AN22" s="97"/>
      <c r="AO22" s="97"/>
      <c r="AP22" s="97"/>
    </row>
    <row r="23" spans="1:42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102"/>
      <c r="AE23" s="102"/>
      <c r="AF23" s="102">
        <v>20</v>
      </c>
      <c r="AG23" s="102">
        <v>20</v>
      </c>
      <c r="AH23" s="102"/>
      <c r="AI23" s="102">
        <f t="shared" si="0"/>
        <v>0</v>
      </c>
      <c r="AJ23" s="102">
        <f t="shared" si="1"/>
        <v>0</v>
      </c>
      <c r="AK23" s="102">
        <f t="shared" si="2"/>
        <v>0</v>
      </c>
      <c r="AL23" s="102">
        <f t="shared" si="3"/>
        <v>0</v>
      </c>
      <c r="AN23" s="97"/>
      <c r="AO23" s="97"/>
      <c r="AP23" s="97"/>
    </row>
    <row r="24" spans="1:42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102"/>
      <c r="AE24" s="102"/>
      <c r="AF24" s="102">
        <v>21</v>
      </c>
      <c r="AG24" s="102">
        <v>21</v>
      </c>
      <c r="AH24" s="102"/>
      <c r="AI24" s="102">
        <f t="shared" si="0"/>
        <v>0</v>
      </c>
      <c r="AJ24" s="102">
        <f t="shared" si="1"/>
        <v>0</v>
      </c>
      <c r="AK24" s="102">
        <f t="shared" si="2"/>
        <v>0</v>
      </c>
      <c r="AL24" s="102">
        <f t="shared" si="3"/>
        <v>0</v>
      </c>
      <c r="AN24" s="97"/>
      <c r="AO24" s="97"/>
      <c r="AP24" s="97"/>
    </row>
    <row r="25" spans="1:42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102"/>
      <c r="AE25" s="102"/>
      <c r="AF25" s="102">
        <v>22</v>
      </c>
      <c r="AG25" s="102">
        <v>22</v>
      </c>
      <c r="AH25" s="102"/>
      <c r="AI25" s="102">
        <f t="shared" si="0"/>
        <v>0</v>
      </c>
      <c r="AJ25" s="102">
        <f t="shared" si="1"/>
        <v>0</v>
      </c>
      <c r="AK25" s="102">
        <f t="shared" si="2"/>
        <v>0</v>
      </c>
      <c r="AL25" s="102">
        <f t="shared" si="3"/>
        <v>0</v>
      </c>
      <c r="AN25" s="97"/>
      <c r="AO25" s="97"/>
      <c r="AP25" s="97"/>
    </row>
    <row r="26" spans="1:42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102"/>
      <c r="AE26" s="102"/>
      <c r="AF26" s="102">
        <v>23</v>
      </c>
      <c r="AG26" s="102">
        <v>23</v>
      </c>
      <c r="AH26" s="102"/>
      <c r="AI26" s="102">
        <f t="shared" si="0"/>
        <v>0</v>
      </c>
      <c r="AJ26" s="102">
        <f t="shared" si="1"/>
        <v>0</v>
      </c>
      <c r="AK26" s="102">
        <f t="shared" si="2"/>
        <v>0</v>
      </c>
      <c r="AL26" s="102">
        <f t="shared" si="3"/>
        <v>0</v>
      </c>
      <c r="AN26" s="97"/>
      <c r="AO26" s="97"/>
      <c r="AP26" s="97"/>
    </row>
    <row r="27" spans="1:42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102"/>
      <c r="AE27" s="102"/>
      <c r="AF27" s="102">
        <v>24</v>
      </c>
      <c r="AG27" s="102">
        <v>24</v>
      </c>
      <c r="AH27" s="102"/>
      <c r="AI27" s="102">
        <f t="shared" si="0"/>
        <v>0</v>
      </c>
      <c r="AJ27" s="102">
        <f t="shared" si="1"/>
        <v>0</v>
      </c>
      <c r="AK27" s="102">
        <f t="shared" si="2"/>
        <v>0</v>
      </c>
      <c r="AL27" s="102">
        <f t="shared" si="3"/>
        <v>0</v>
      </c>
      <c r="AN27" s="97"/>
      <c r="AO27" s="97"/>
      <c r="AP27" s="97"/>
    </row>
    <row r="28" spans="1:42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102"/>
      <c r="AE28" s="102"/>
      <c r="AF28" s="102">
        <v>25</v>
      </c>
      <c r="AG28" s="102">
        <v>25</v>
      </c>
      <c r="AH28" s="102"/>
      <c r="AI28" s="102">
        <f t="shared" si="0"/>
        <v>0</v>
      </c>
      <c r="AJ28" s="102">
        <f t="shared" si="1"/>
        <v>0</v>
      </c>
      <c r="AK28" s="102">
        <f t="shared" si="2"/>
        <v>0</v>
      </c>
      <c r="AL28" s="102">
        <f t="shared" si="3"/>
        <v>0</v>
      </c>
      <c r="AN28" s="97"/>
      <c r="AO28" s="97"/>
      <c r="AP28" s="97"/>
    </row>
    <row r="29" spans="1:42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102"/>
      <c r="AE29" s="102"/>
      <c r="AF29" s="102">
        <v>26</v>
      </c>
      <c r="AG29" s="102">
        <v>26</v>
      </c>
      <c r="AH29" s="102"/>
      <c r="AI29" s="102">
        <f t="shared" si="0"/>
        <v>0</v>
      </c>
      <c r="AJ29" s="102">
        <f t="shared" si="1"/>
        <v>0</v>
      </c>
      <c r="AK29" s="102">
        <f t="shared" si="2"/>
        <v>0</v>
      </c>
      <c r="AL29" s="102">
        <f t="shared" si="3"/>
        <v>0</v>
      </c>
      <c r="AN29" s="97"/>
      <c r="AO29" s="97"/>
      <c r="AP29" s="97"/>
    </row>
    <row r="30" spans="1:42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102"/>
      <c r="AE30" s="102"/>
      <c r="AF30" s="102">
        <v>27</v>
      </c>
      <c r="AG30" s="102">
        <v>27</v>
      </c>
      <c r="AH30" s="102"/>
      <c r="AI30" s="102">
        <f t="shared" si="0"/>
        <v>0</v>
      </c>
      <c r="AJ30" s="102">
        <f t="shared" si="1"/>
        <v>0</v>
      </c>
      <c r="AK30" s="102">
        <f t="shared" si="2"/>
        <v>0</v>
      </c>
      <c r="AL30" s="102">
        <f t="shared" si="3"/>
        <v>0</v>
      </c>
      <c r="AN30" s="97"/>
      <c r="AO30" s="97"/>
      <c r="AP30" s="97"/>
    </row>
    <row r="31" spans="1:42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102"/>
      <c r="AE31" s="102"/>
      <c r="AF31" s="102">
        <v>28</v>
      </c>
      <c r="AG31" s="102">
        <v>28</v>
      </c>
      <c r="AH31" s="102"/>
      <c r="AI31" s="102">
        <f t="shared" si="0"/>
        <v>0</v>
      </c>
      <c r="AJ31" s="102">
        <f t="shared" si="1"/>
        <v>0</v>
      </c>
      <c r="AK31" s="102">
        <f t="shared" si="2"/>
        <v>0</v>
      </c>
      <c r="AL31" s="102">
        <f t="shared" si="3"/>
        <v>0</v>
      </c>
      <c r="AN31" s="97"/>
      <c r="AO31" s="97"/>
      <c r="AP31" s="97"/>
    </row>
    <row r="32" spans="1:42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102"/>
      <c r="AE32" s="102"/>
      <c r="AF32" s="102">
        <v>29</v>
      </c>
      <c r="AG32" s="102">
        <v>29</v>
      </c>
      <c r="AH32" s="102"/>
      <c r="AI32" s="102">
        <f t="shared" si="0"/>
        <v>0</v>
      </c>
      <c r="AJ32" s="102">
        <f t="shared" si="1"/>
        <v>0</v>
      </c>
      <c r="AK32" s="102">
        <f t="shared" si="2"/>
        <v>0</v>
      </c>
      <c r="AL32" s="102">
        <f t="shared" si="3"/>
        <v>0</v>
      </c>
      <c r="AN32" s="97"/>
      <c r="AO32" s="97"/>
      <c r="AP32" s="97"/>
    </row>
    <row r="33" spans="1:42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102"/>
      <c r="AE33" s="102"/>
      <c r="AF33" s="102">
        <v>30</v>
      </c>
      <c r="AG33" s="102">
        <v>30</v>
      </c>
      <c r="AH33" s="102"/>
      <c r="AI33" s="102">
        <f t="shared" si="0"/>
        <v>0</v>
      </c>
      <c r="AJ33" s="102">
        <f t="shared" si="1"/>
        <v>0</v>
      </c>
      <c r="AK33" s="102">
        <f t="shared" si="2"/>
        <v>0</v>
      </c>
      <c r="AL33" s="102">
        <f t="shared" si="3"/>
        <v>0</v>
      </c>
      <c r="AN33" s="97"/>
      <c r="AO33" s="97"/>
      <c r="AP33" s="97"/>
    </row>
    <row r="34" spans="1:42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102"/>
      <c r="AE34" s="102"/>
      <c r="AF34" s="102">
        <v>31</v>
      </c>
      <c r="AG34" s="102">
        <v>31</v>
      </c>
      <c r="AH34" s="102"/>
      <c r="AI34" s="102">
        <f t="shared" si="0"/>
        <v>0</v>
      </c>
      <c r="AJ34" s="102">
        <f t="shared" si="1"/>
        <v>0</v>
      </c>
      <c r="AK34" s="102">
        <f t="shared" si="2"/>
        <v>0</v>
      </c>
      <c r="AL34" s="102">
        <f t="shared" si="3"/>
        <v>0</v>
      </c>
      <c r="AN34" s="97"/>
      <c r="AO34" s="97"/>
      <c r="AP34" s="97"/>
    </row>
    <row r="35" spans="1:42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102"/>
      <c r="AE35" s="102"/>
      <c r="AF35" s="102"/>
      <c r="AG35" s="102">
        <v>32</v>
      </c>
      <c r="AH35" s="102"/>
      <c r="AI35" s="102">
        <f t="shared" si="0"/>
        <v>0</v>
      </c>
      <c r="AJ35" s="102">
        <f t="shared" si="1"/>
        <v>0</v>
      </c>
      <c r="AK35" s="102">
        <f t="shared" si="2"/>
        <v>0</v>
      </c>
      <c r="AL35" s="102">
        <f t="shared" si="3"/>
        <v>0</v>
      </c>
      <c r="AN35" s="97"/>
      <c r="AO35" s="97"/>
      <c r="AP35" s="97"/>
    </row>
    <row r="36" spans="1:42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102"/>
      <c r="AE36" s="102"/>
      <c r="AF36" s="102"/>
      <c r="AG36" s="102">
        <v>33</v>
      </c>
      <c r="AH36" s="102"/>
      <c r="AI36" s="102">
        <f t="shared" si="0"/>
        <v>0</v>
      </c>
      <c r="AJ36" s="102">
        <f t="shared" si="1"/>
        <v>0</v>
      </c>
      <c r="AK36" s="102">
        <f t="shared" si="2"/>
        <v>0</v>
      </c>
      <c r="AL36" s="102">
        <f t="shared" si="3"/>
        <v>0</v>
      </c>
      <c r="AM36" s="96" t="e">
        <f>IF(G36&amp;H36&amp;I36&amp;L36&amp;M36&amp;N36&amp;R36&amp;S36&amp;T36&amp;U36&amp;V36&amp;W36&amp;X36&amp;Y36&amp;Z36&amp;AA36&amp;AB36&amp;AC36&amp;#REF!&amp;#REF!=""," ",COUNTIF(G36:AC36,"/"))</f>
        <v>#REF!</v>
      </c>
      <c r="AN36" s="97"/>
      <c r="AO36" s="97"/>
      <c r="AP36" s="97"/>
    </row>
    <row r="37" spans="1:42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102"/>
      <c r="AE37" s="102"/>
      <c r="AF37" s="102"/>
      <c r="AG37" s="102">
        <v>34</v>
      </c>
      <c r="AH37" s="102"/>
      <c r="AI37" s="102">
        <f t="shared" si="0"/>
        <v>0</v>
      </c>
      <c r="AJ37" s="102">
        <f t="shared" si="1"/>
        <v>0</v>
      </c>
      <c r="AK37" s="102">
        <f t="shared" si="2"/>
        <v>0</v>
      </c>
      <c r="AL37" s="102">
        <f t="shared" si="3"/>
        <v>0</v>
      </c>
      <c r="AN37" s="97"/>
      <c r="AO37" s="97"/>
      <c r="AP37" s="97"/>
    </row>
    <row r="38" spans="1:42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102"/>
      <c r="AE38" s="102"/>
      <c r="AF38" s="102"/>
      <c r="AG38" s="102">
        <v>35</v>
      </c>
      <c r="AH38" s="102"/>
      <c r="AI38" s="102">
        <f t="shared" si="0"/>
        <v>0</v>
      </c>
      <c r="AJ38" s="102">
        <f t="shared" si="1"/>
        <v>0</v>
      </c>
      <c r="AK38" s="102">
        <f t="shared" si="2"/>
        <v>0</v>
      </c>
      <c r="AL38" s="102">
        <f t="shared" si="3"/>
        <v>0</v>
      </c>
      <c r="AN38" s="97"/>
      <c r="AO38" s="97"/>
      <c r="AP38" s="97"/>
    </row>
    <row r="39" spans="1:42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102"/>
      <c r="AE39" s="102"/>
      <c r="AF39" s="102"/>
      <c r="AG39" s="102">
        <v>36</v>
      </c>
      <c r="AH39" s="102"/>
      <c r="AI39" s="102">
        <f t="shared" si="0"/>
        <v>0</v>
      </c>
      <c r="AJ39" s="102">
        <f t="shared" si="1"/>
        <v>0</v>
      </c>
      <c r="AK39" s="102">
        <f t="shared" si="2"/>
        <v>0</v>
      </c>
      <c r="AL39" s="102">
        <f t="shared" si="3"/>
        <v>0</v>
      </c>
      <c r="AN39" s="97"/>
      <c r="AO39" s="97"/>
      <c r="AP39" s="97"/>
    </row>
    <row r="40" spans="1:42" s="96" customFormat="1" ht="17.399999999999999" customHeigh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102"/>
      <c r="AE40" s="102"/>
      <c r="AF40" s="102"/>
      <c r="AG40" s="102">
        <v>37</v>
      </c>
      <c r="AH40" s="102"/>
      <c r="AI40" s="102">
        <f t="shared" si="0"/>
        <v>0</v>
      </c>
      <c r="AJ40" s="102">
        <f t="shared" si="1"/>
        <v>0</v>
      </c>
      <c r="AK40" s="102">
        <f t="shared" si="2"/>
        <v>0</v>
      </c>
      <c r="AL40" s="102">
        <f t="shared" si="3"/>
        <v>0</v>
      </c>
      <c r="AN40" s="97"/>
      <c r="AO40" s="97"/>
      <c r="AP40" s="97"/>
    </row>
    <row r="41" spans="1:42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102"/>
      <c r="AE41" s="102"/>
      <c r="AF41" s="102"/>
      <c r="AG41" s="102">
        <v>38</v>
      </c>
      <c r="AH41" s="102"/>
      <c r="AI41" s="102"/>
      <c r="AJ41" s="102"/>
      <c r="AK41" s="102"/>
      <c r="AL41" s="102"/>
      <c r="AN41" s="97"/>
      <c r="AO41" s="97"/>
      <c r="AP41" s="97"/>
    </row>
    <row r="42" spans="1:42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102"/>
      <c r="AE42" s="102"/>
      <c r="AF42" s="102"/>
      <c r="AG42" s="102">
        <v>39</v>
      </c>
      <c r="AH42" s="102"/>
      <c r="AI42" s="102"/>
      <c r="AJ42" s="102"/>
      <c r="AK42" s="102"/>
      <c r="AL42" s="102"/>
      <c r="AN42" s="97"/>
      <c r="AO42" s="97"/>
      <c r="AP42" s="97"/>
    </row>
    <row r="43" spans="1:42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102"/>
      <c r="AE43" s="102"/>
      <c r="AF43" s="102"/>
      <c r="AG43" s="102">
        <v>40</v>
      </c>
      <c r="AH43" s="102"/>
      <c r="AI43" s="102"/>
      <c r="AJ43" s="102"/>
      <c r="AK43" s="102"/>
      <c r="AL43" s="102"/>
      <c r="AN43" s="97"/>
      <c r="AO43" s="97"/>
      <c r="AP43" s="97"/>
    </row>
    <row r="44" spans="1:42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102"/>
      <c r="AE44" s="102"/>
      <c r="AF44" s="102"/>
      <c r="AG44" s="102">
        <v>41</v>
      </c>
      <c r="AH44" s="102"/>
      <c r="AI44" s="102"/>
      <c r="AJ44" s="102"/>
      <c r="AK44" s="102"/>
      <c r="AL44" s="102"/>
      <c r="AN44" s="97"/>
      <c r="AO44" s="97"/>
      <c r="AP44" s="97"/>
    </row>
    <row r="45" spans="1:42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102"/>
      <c r="AE45" s="102"/>
      <c r="AF45" s="102"/>
      <c r="AG45" s="102">
        <v>42</v>
      </c>
      <c r="AH45" s="102"/>
      <c r="AI45" s="102"/>
      <c r="AJ45" s="102"/>
      <c r="AK45" s="102"/>
      <c r="AL45" s="102"/>
      <c r="AN45" s="97"/>
      <c r="AO45" s="97"/>
      <c r="AP45" s="97"/>
    </row>
    <row r="46" spans="1:42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102"/>
      <c r="AE46" s="102"/>
      <c r="AF46" s="102"/>
      <c r="AG46" s="102">
        <v>43</v>
      </c>
      <c r="AH46" s="102"/>
      <c r="AI46" s="102"/>
      <c r="AJ46" s="102"/>
      <c r="AK46" s="102"/>
      <c r="AL46" s="102"/>
      <c r="AN46" s="97"/>
      <c r="AO46" s="97"/>
      <c r="AP46" s="97"/>
    </row>
    <row r="47" spans="1:42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102"/>
      <c r="AE47" s="102"/>
      <c r="AF47" s="102"/>
      <c r="AG47" s="102">
        <v>44</v>
      </c>
      <c r="AH47" s="102"/>
      <c r="AI47" s="102"/>
      <c r="AJ47" s="102"/>
      <c r="AK47" s="102"/>
      <c r="AL47" s="102"/>
      <c r="AN47" s="97"/>
      <c r="AO47" s="97"/>
      <c r="AP47" s="97"/>
    </row>
    <row r="48" spans="1:42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102"/>
      <c r="AE48" s="102"/>
      <c r="AF48" s="102"/>
      <c r="AG48" s="102">
        <v>45</v>
      </c>
      <c r="AH48" s="102"/>
      <c r="AI48" s="102"/>
      <c r="AJ48" s="102"/>
      <c r="AK48" s="102"/>
      <c r="AL48" s="102"/>
      <c r="AN48" s="97"/>
      <c r="AO48" s="97"/>
      <c r="AP48" s="97"/>
    </row>
    <row r="49" spans="1:42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102"/>
      <c r="AE49" s="102"/>
      <c r="AF49" s="102"/>
      <c r="AG49" s="102">
        <v>46</v>
      </c>
      <c r="AH49" s="102"/>
      <c r="AI49" s="102"/>
      <c r="AJ49" s="102"/>
      <c r="AK49" s="102"/>
      <c r="AL49" s="102"/>
      <c r="AN49" s="97"/>
      <c r="AO49" s="97"/>
      <c r="AP49" s="97"/>
    </row>
    <row r="50" spans="1:42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102"/>
      <c r="AE50" s="102"/>
      <c r="AF50" s="102"/>
      <c r="AG50" s="102">
        <v>47</v>
      </c>
      <c r="AH50" s="102"/>
      <c r="AI50" s="102"/>
      <c r="AJ50" s="102"/>
      <c r="AK50" s="102"/>
      <c r="AL50" s="102"/>
      <c r="AN50" s="97"/>
      <c r="AO50" s="97"/>
      <c r="AP50" s="97"/>
    </row>
    <row r="51" spans="1:42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102"/>
      <c r="AE51" s="102"/>
      <c r="AF51" s="102"/>
      <c r="AG51" s="102">
        <v>48</v>
      </c>
      <c r="AH51" s="102"/>
      <c r="AI51" s="102"/>
      <c r="AJ51" s="102"/>
      <c r="AK51" s="102"/>
      <c r="AL51" s="102"/>
      <c r="AN51" s="97"/>
      <c r="AO51" s="97"/>
      <c r="AP51" s="97"/>
    </row>
    <row r="52" spans="1:42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102"/>
      <c r="AE52" s="102"/>
      <c r="AF52" s="102"/>
      <c r="AG52" s="102">
        <v>49</v>
      </c>
      <c r="AH52" s="102"/>
      <c r="AI52" s="102"/>
      <c r="AJ52" s="102"/>
      <c r="AK52" s="102"/>
      <c r="AL52" s="102"/>
      <c r="AN52" s="97"/>
      <c r="AO52" s="97"/>
      <c r="AP52" s="97"/>
    </row>
    <row r="53" spans="1:42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102"/>
      <c r="AE53" s="102"/>
      <c r="AF53" s="102"/>
      <c r="AG53" s="102">
        <v>50</v>
      </c>
      <c r="AH53" s="102"/>
      <c r="AI53" s="102"/>
      <c r="AJ53" s="102"/>
      <c r="AK53" s="102"/>
      <c r="AL53" s="102"/>
      <c r="AN53" s="97"/>
      <c r="AO53" s="97"/>
      <c r="AP53" s="97"/>
    </row>
    <row r="54" spans="1:42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102"/>
      <c r="AE54" s="102"/>
      <c r="AF54" s="102"/>
      <c r="AG54" s="102">
        <v>51</v>
      </c>
      <c r="AH54" s="102"/>
      <c r="AI54" s="102"/>
      <c r="AJ54" s="102"/>
      <c r="AK54" s="102"/>
      <c r="AL54" s="102"/>
      <c r="AN54" s="97"/>
      <c r="AO54" s="97"/>
      <c r="AP54" s="97"/>
    </row>
    <row r="55" spans="1:42" x14ac:dyDescent="0.7">
      <c r="AG55" s="100">
        <v>52</v>
      </c>
    </row>
    <row r="56" spans="1:42" x14ac:dyDescent="0.7">
      <c r="AG56" s="100">
        <v>53</v>
      </c>
    </row>
    <row r="57" spans="1:42" x14ac:dyDescent="0.7">
      <c r="AG57" s="100">
        <v>54</v>
      </c>
    </row>
    <row r="58" spans="1:42" x14ac:dyDescent="0.7">
      <c r="AG58" s="100">
        <v>55</v>
      </c>
    </row>
    <row r="59" spans="1:42" x14ac:dyDescent="0.7">
      <c r="AG59" s="100">
        <v>56</v>
      </c>
    </row>
    <row r="60" spans="1:42" x14ac:dyDescent="0.7">
      <c r="AG60" s="100">
        <v>57</v>
      </c>
    </row>
    <row r="61" spans="1:42" x14ac:dyDescent="0.7">
      <c r="AG61" s="100">
        <v>58</v>
      </c>
    </row>
    <row r="62" spans="1:42" x14ac:dyDescent="0.7">
      <c r="AG62" s="100">
        <v>59</v>
      </c>
    </row>
    <row r="63" spans="1:42" x14ac:dyDescent="0.7">
      <c r="AG63" s="100">
        <v>60</v>
      </c>
    </row>
    <row r="64" spans="1:42" x14ac:dyDescent="0.7">
      <c r="AG64" s="100">
        <v>61</v>
      </c>
    </row>
    <row r="65" spans="33:33" x14ac:dyDescent="0.7">
      <c r="AG65" s="100">
        <v>62</v>
      </c>
    </row>
    <row r="66" spans="33:33" x14ac:dyDescent="0.7">
      <c r="AG66" s="100">
        <v>63</v>
      </c>
    </row>
    <row r="67" spans="33:33" x14ac:dyDescent="0.7">
      <c r="AG67" s="100">
        <v>64</v>
      </c>
    </row>
    <row r="68" spans="33:33" x14ac:dyDescent="0.7">
      <c r="AG68" s="100">
        <v>65</v>
      </c>
    </row>
    <row r="69" spans="33:33" x14ac:dyDescent="0.7">
      <c r="AG69" s="100">
        <v>66</v>
      </c>
    </row>
    <row r="70" spans="33:33" x14ac:dyDescent="0.7">
      <c r="AG70" s="100">
        <v>67</v>
      </c>
    </row>
    <row r="71" spans="33:33" x14ac:dyDescent="0.7">
      <c r="AG71" s="100">
        <v>68</v>
      </c>
    </row>
    <row r="72" spans="33:33" x14ac:dyDescent="0.7">
      <c r="AG72" s="100">
        <v>69</v>
      </c>
    </row>
    <row r="73" spans="33:33" x14ac:dyDescent="0.7">
      <c r="AG73" s="100">
        <v>70</v>
      </c>
    </row>
    <row r="74" spans="33:33" x14ac:dyDescent="0.7">
      <c r="AG74" s="100">
        <v>71</v>
      </c>
    </row>
    <row r="75" spans="33:33" x14ac:dyDescent="0.7">
      <c r="AG75" s="100">
        <v>72</v>
      </c>
    </row>
    <row r="76" spans="33:33" x14ac:dyDescent="0.7">
      <c r="AG76" s="100">
        <v>73</v>
      </c>
    </row>
    <row r="77" spans="33:33" x14ac:dyDescent="0.7">
      <c r="AG77" s="100">
        <v>74</v>
      </c>
    </row>
    <row r="78" spans="33:33" x14ac:dyDescent="0.7">
      <c r="AG78" s="100">
        <v>75</v>
      </c>
    </row>
    <row r="79" spans="33:33" x14ac:dyDescent="0.7">
      <c r="AG79" s="100">
        <v>76</v>
      </c>
    </row>
    <row r="80" spans="33:33" x14ac:dyDescent="0.7">
      <c r="AG80" s="100">
        <v>77</v>
      </c>
    </row>
    <row r="81" spans="33:33" x14ac:dyDescent="0.7">
      <c r="AG81" s="100">
        <v>78</v>
      </c>
    </row>
    <row r="82" spans="33:33" x14ac:dyDescent="0.7">
      <c r="AG82" s="100">
        <v>79</v>
      </c>
    </row>
    <row r="83" spans="33:33" x14ac:dyDescent="0.7">
      <c r="AG83" s="100">
        <v>80</v>
      </c>
    </row>
    <row r="84" spans="33:33" x14ac:dyDescent="0.7">
      <c r="AG84" s="100">
        <v>81</v>
      </c>
    </row>
    <row r="85" spans="33:33" x14ac:dyDescent="0.7">
      <c r="AG85" s="100">
        <v>82</v>
      </c>
    </row>
    <row r="86" spans="33:33" x14ac:dyDescent="0.7">
      <c r="AG86" s="100">
        <v>83</v>
      </c>
    </row>
    <row r="87" spans="33:33" x14ac:dyDescent="0.7">
      <c r="AG87" s="100">
        <v>84</v>
      </c>
    </row>
    <row r="88" spans="33:33" x14ac:dyDescent="0.7">
      <c r="AG88" s="100">
        <v>85</v>
      </c>
    </row>
    <row r="89" spans="33:33" x14ac:dyDescent="0.7">
      <c r="AG89" s="100">
        <v>86</v>
      </c>
    </row>
    <row r="90" spans="33:33" x14ac:dyDescent="0.7">
      <c r="AG90" s="100">
        <v>87</v>
      </c>
    </row>
    <row r="91" spans="33:33" x14ac:dyDescent="0.7">
      <c r="AG91" s="100">
        <v>88</v>
      </c>
    </row>
    <row r="92" spans="33:33" x14ac:dyDescent="0.7">
      <c r="AG92" s="100">
        <v>89</v>
      </c>
    </row>
    <row r="93" spans="33:33" x14ac:dyDescent="0.7">
      <c r="AG93" s="100">
        <v>90</v>
      </c>
    </row>
    <row r="94" spans="33:33" x14ac:dyDescent="0.7">
      <c r="AG94" s="100">
        <v>91</v>
      </c>
    </row>
    <row r="95" spans="33:33" x14ac:dyDescent="0.7">
      <c r="AG95" s="100">
        <v>92</v>
      </c>
    </row>
    <row r="96" spans="33:33" x14ac:dyDescent="0.7">
      <c r="AG96" s="100">
        <v>93</v>
      </c>
    </row>
    <row r="97" spans="33:33" x14ac:dyDescent="0.7">
      <c r="AG97" s="100">
        <v>94</v>
      </c>
    </row>
    <row r="98" spans="33:33" x14ac:dyDescent="0.7">
      <c r="AG98" s="100">
        <v>95</v>
      </c>
    </row>
    <row r="99" spans="33:33" x14ac:dyDescent="0.7">
      <c r="AG99" s="100">
        <v>96</v>
      </c>
    </row>
    <row r="100" spans="33:33" x14ac:dyDescent="0.7">
      <c r="AG100" s="100">
        <v>97</v>
      </c>
    </row>
    <row r="101" spans="33:33" x14ac:dyDescent="0.7">
      <c r="AG101" s="100">
        <v>98</v>
      </c>
    </row>
    <row r="102" spans="33:33" x14ac:dyDescent="0.7">
      <c r="AG102" s="100">
        <v>99</v>
      </c>
    </row>
    <row r="103" spans="33:33" x14ac:dyDescent="0.7">
      <c r="AG103" s="100">
        <v>100</v>
      </c>
    </row>
    <row r="104" spans="33:33" x14ac:dyDescent="0.7">
      <c r="AG104" s="100">
        <v>101</v>
      </c>
    </row>
    <row r="105" spans="33:33" x14ac:dyDescent="0.7">
      <c r="AG105" s="100">
        <v>102</v>
      </c>
    </row>
    <row r="106" spans="33:33" x14ac:dyDescent="0.7">
      <c r="AG106" s="100">
        <v>103</v>
      </c>
    </row>
    <row r="107" spans="33:33" x14ac:dyDescent="0.7">
      <c r="AG107" s="100">
        <v>104</v>
      </c>
    </row>
    <row r="108" spans="33:33" x14ac:dyDescent="0.7">
      <c r="AG108" s="100">
        <v>105</v>
      </c>
    </row>
    <row r="109" spans="33:33" x14ac:dyDescent="0.7">
      <c r="AG109" s="100">
        <v>106</v>
      </c>
    </row>
    <row r="110" spans="33:33" x14ac:dyDescent="0.7">
      <c r="AG110" s="100">
        <v>107</v>
      </c>
    </row>
    <row r="111" spans="33:33" x14ac:dyDescent="0.7">
      <c r="AG111" s="100">
        <v>108</v>
      </c>
    </row>
    <row r="112" spans="33:33" x14ac:dyDescent="0.7">
      <c r="AG112" s="100">
        <v>109</v>
      </c>
    </row>
    <row r="113" spans="33:33" x14ac:dyDescent="0.7">
      <c r="AG113" s="100">
        <v>110</v>
      </c>
    </row>
    <row r="114" spans="33:33" x14ac:dyDescent="0.7">
      <c r="AG114" s="100">
        <v>111</v>
      </c>
    </row>
    <row r="115" spans="33:33" x14ac:dyDescent="0.7">
      <c r="AG115" s="100">
        <v>112</v>
      </c>
    </row>
    <row r="116" spans="33:33" x14ac:dyDescent="0.7">
      <c r="AG116" s="100">
        <v>113</v>
      </c>
    </row>
    <row r="117" spans="33:33" x14ac:dyDescent="0.7">
      <c r="AG117" s="100">
        <v>114</v>
      </c>
    </row>
    <row r="118" spans="33:33" x14ac:dyDescent="0.7">
      <c r="AG118" s="100">
        <v>115</v>
      </c>
    </row>
    <row r="119" spans="33:33" x14ac:dyDescent="0.7">
      <c r="AG119" s="100">
        <v>116</v>
      </c>
    </row>
    <row r="120" spans="33:33" x14ac:dyDescent="0.7">
      <c r="AG120" s="100">
        <v>117</v>
      </c>
    </row>
    <row r="121" spans="33:33" x14ac:dyDescent="0.7">
      <c r="AG121" s="100">
        <v>118</v>
      </c>
    </row>
    <row r="122" spans="33:33" x14ac:dyDescent="0.7">
      <c r="AG122" s="100">
        <v>119</v>
      </c>
    </row>
    <row r="123" spans="33:33" x14ac:dyDescent="0.7">
      <c r="AG123" s="100">
        <v>120</v>
      </c>
    </row>
    <row r="124" spans="33:33" x14ac:dyDescent="0.7">
      <c r="AG124" s="100">
        <v>121</v>
      </c>
    </row>
    <row r="125" spans="33:33" x14ac:dyDescent="0.7">
      <c r="AG125" s="100">
        <v>122</v>
      </c>
    </row>
    <row r="126" spans="33:33" x14ac:dyDescent="0.7">
      <c r="AG126" s="100">
        <v>123</v>
      </c>
    </row>
    <row r="127" spans="33:33" x14ac:dyDescent="0.7">
      <c r="AG127" s="100">
        <v>124</v>
      </c>
    </row>
    <row r="128" spans="33:33" x14ac:dyDescent="0.7">
      <c r="AG128" s="100">
        <v>125</v>
      </c>
    </row>
    <row r="129" spans="33:33" x14ac:dyDescent="0.7">
      <c r="AG129" s="100">
        <v>126</v>
      </c>
    </row>
    <row r="130" spans="33:33" x14ac:dyDescent="0.7">
      <c r="AG130" s="100">
        <v>127</v>
      </c>
    </row>
    <row r="131" spans="33:33" x14ac:dyDescent="0.7">
      <c r="AG131" s="100">
        <v>128</v>
      </c>
    </row>
    <row r="132" spans="33:33" x14ac:dyDescent="0.7">
      <c r="AG132" s="100">
        <v>129</v>
      </c>
    </row>
    <row r="133" spans="33:33" x14ac:dyDescent="0.7">
      <c r="AG133" s="100">
        <v>130</v>
      </c>
    </row>
    <row r="134" spans="33:33" x14ac:dyDescent="0.7">
      <c r="AG134" s="100">
        <v>131</v>
      </c>
    </row>
    <row r="135" spans="33:33" x14ac:dyDescent="0.7">
      <c r="AG135" s="100">
        <v>132</v>
      </c>
    </row>
    <row r="136" spans="33:33" x14ac:dyDescent="0.7">
      <c r="AG136" s="100">
        <v>133</v>
      </c>
    </row>
    <row r="137" spans="33:33" x14ac:dyDescent="0.7">
      <c r="AG137" s="100">
        <v>134</v>
      </c>
    </row>
    <row r="138" spans="33:33" x14ac:dyDescent="0.7">
      <c r="AG138" s="100">
        <v>135</v>
      </c>
    </row>
    <row r="139" spans="33:33" x14ac:dyDescent="0.7">
      <c r="AG139" s="100">
        <v>136</v>
      </c>
    </row>
    <row r="140" spans="33:33" x14ac:dyDescent="0.7">
      <c r="AG140" s="100">
        <v>137</v>
      </c>
    </row>
    <row r="141" spans="33:33" x14ac:dyDescent="0.7">
      <c r="AG141" s="100">
        <v>138</v>
      </c>
    </row>
    <row r="142" spans="33:33" x14ac:dyDescent="0.7">
      <c r="AG142" s="100">
        <v>139</v>
      </c>
    </row>
    <row r="143" spans="33:33" x14ac:dyDescent="0.7">
      <c r="AG143" s="100">
        <v>140</v>
      </c>
    </row>
    <row r="144" spans="33:33" x14ac:dyDescent="0.7">
      <c r="AG144" s="100">
        <v>141</v>
      </c>
    </row>
    <row r="145" spans="33:33" x14ac:dyDescent="0.7">
      <c r="AG145" s="100">
        <v>142</v>
      </c>
    </row>
    <row r="146" spans="33:33" x14ac:dyDescent="0.7">
      <c r="AG146" s="100">
        <v>143</v>
      </c>
    </row>
    <row r="147" spans="33:33" x14ac:dyDescent="0.7">
      <c r="AG147" s="100">
        <v>144</v>
      </c>
    </row>
    <row r="148" spans="33:33" x14ac:dyDescent="0.7">
      <c r="AG148" s="100">
        <v>145</v>
      </c>
    </row>
    <row r="149" spans="33:33" x14ac:dyDescent="0.7">
      <c r="AG149" s="100">
        <v>146</v>
      </c>
    </row>
    <row r="150" spans="33:33" x14ac:dyDescent="0.7">
      <c r="AG150" s="100">
        <v>147</v>
      </c>
    </row>
    <row r="151" spans="33:33" x14ac:dyDescent="0.7">
      <c r="AG151" s="100">
        <v>148</v>
      </c>
    </row>
    <row r="152" spans="33:33" x14ac:dyDescent="0.7">
      <c r="AG152" s="100">
        <v>149</v>
      </c>
    </row>
    <row r="153" spans="33:33" x14ac:dyDescent="0.7">
      <c r="AG153" s="100">
        <v>150</v>
      </c>
    </row>
    <row r="154" spans="33:33" x14ac:dyDescent="0.7">
      <c r="AG154" s="100">
        <v>151</v>
      </c>
    </row>
    <row r="155" spans="33:33" x14ac:dyDescent="0.7">
      <c r="AG155" s="100">
        <v>152</v>
      </c>
    </row>
    <row r="156" spans="33:33" x14ac:dyDescent="0.7">
      <c r="AG156" s="100">
        <v>153</v>
      </c>
    </row>
    <row r="157" spans="33:33" x14ac:dyDescent="0.7">
      <c r="AG157" s="100">
        <v>154</v>
      </c>
    </row>
    <row r="158" spans="33:33" x14ac:dyDescent="0.7">
      <c r="AG158" s="100">
        <v>155</v>
      </c>
    </row>
    <row r="159" spans="33:33" x14ac:dyDescent="0.7">
      <c r="AG159" s="100">
        <v>156</v>
      </c>
    </row>
    <row r="160" spans="33:33" x14ac:dyDescent="0.7">
      <c r="AG160" s="100">
        <v>157</v>
      </c>
    </row>
    <row r="161" spans="33:33" x14ac:dyDescent="0.7">
      <c r="AG161" s="100">
        <v>158</v>
      </c>
    </row>
    <row r="162" spans="33:33" x14ac:dyDescent="0.7">
      <c r="AG162" s="100">
        <v>159</v>
      </c>
    </row>
    <row r="163" spans="33:33" x14ac:dyDescent="0.7">
      <c r="AG163" s="100">
        <v>160</v>
      </c>
    </row>
    <row r="164" spans="33:33" x14ac:dyDescent="0.7">
      <c r="AG164" s="100">
        <v>161</v>
      </c>
    </row>
    <row r="165" spans="33:33" x14ac:dyDescent="0.7">
      <c r="AG165" s="100">
        <v>162</v>
      </c>
    </row>
    <row r="166" spans="33:33" x14ac:dyDescent="0.7">
      <c r="AG166" s="100">
        <v>163</v>
      </c>
    </row>
    <row r="167" spans="33:33" x14ac:dyDescent="0.7">
      <c r="AG167" s="100">
        <v>164</v>
      </c>
    </row>
    <row r="168" spans="33:33" x14ac:dyDescent="0.7">
      <c r="AG168" s="100">
        <v>165</v>
      </c>
    </row>
    <row r="169" spans="33:33" x14ac:dyDescent="0.7">
      <c r="AG169" s="100">
        <v>166</v>
      </c>
    </row>
    <row r="170" spans="33:33" x14ac:dyDescent="0.7">
      <c r="AG170" s="100">
        <v>167</v>
      </c>
    </row>
    <row r="171" spans="33:33" x14ac:dyDescent="0.7">
      <c r="AG171" s="100">
        <v>168</v>
      </c>
    </row>
    <row r="172" spans="33:33" x14ac:dyDescent="0.7">
      <c r="AG172" s="100">
        <v>169</v>
      </c>
    </row>
    <row r="173" spans="33:33" x14ac:dyDescent="0.7">
      <c r="AG173" s="100">
        <v>170</v>
      </c>
    </row>
    <row r="174" spans="33:33" x14ac:dyDescent="0.7">
      <c r="AG174" s="100">
        <v>171</v>
      </c>
    </row>
    <row r="175" spans="33:33" x14ac:dyDescent="0.7">
      <c r="AG175" s="100">
        <v>172</v>
      </c>
    </row>
    <row r="176" spans="33:33" x14ac:dyDescent="0.7">
      <c r="AG176" s="100">
        <v>173</v>
      </c>
    </row>
    <row r="177" spans="33:33" x14ac:dyDescent="0.7">
      <c r="AG177" s="100">
        <v>174</v>
      </c>
    </row>
    <row r="178" spans="33:33" x14ac:dyDescent="0.7">
      <c r="AG178" s="100">
        <v>175</v>
      </c>
    </row>
    <row r="179" spans="33:33" x14ac:dyDescent="0.7">
      <c r="AG179" s="100">
        <v>176</v>
      </c>
    </row>
    <row r="180" spans="33:33" x14ac:dyDescent="0.7">
      <c r="AG180" s="100">
        <v>177</v>
      </c>
    </row>
    <row r="181" spans="33:33" x14ac:dyDescent="0.7">
      <c r="AG181" s="100">
        <v>178</v>
      </c>
    </row>
    <row r="182" spans="33:33" x14ac:dyDescent="0.7">
      <c r="AG182" s="100">
        <v>179</v>
      </c>
    </row>
    <row r="183" spans="33:33" x14ac:dyDescent="0.7">
      <c r="AG183" s="100">
        <v>180</v>
      </c>
    </row>
    <row r="184" spans="33:33" x14ac:dyDescent="0.7">
      <c r="AG184" s="100">
        <v>181</v>
      </c>
    </row>
    <row r="185" spans="33:33" x14ac:dyDescent="0.7">
      <c r="AG185" s="100">
        <v>182</v>
      </c>
    </row>
    <row r="186" spans="33:33" x14ac:dyDescent="0.7">
      <c r="AG186" s="100">
        <v>183</v>
      </c>
    </row>
    <row r="187" spans="33:33" x14ac:dyDescent="0.7">
      <c r="AG187" s="100">
        <v>184</v>
      </c>
    </row>
    <row r="188" spans="33:33" x14ac:dyDescent="0.7">
      <c r="AG188" s="100">
        <v>185</v>
      </c>
    </row>
    <row r="189" spans="33:33" x14ac:dyDescent="0.7">
      <c r="AG189" s="100">
        <v>186</v>
      </c>
    </row>
    <row r="190" spans="33:33" x14ac:dyDescent="0.7">
      <c r="AG190" s="100">
        <v>187</v>
      </c>
    </row>
    <row r="191" spans="33:33" x14ac:dyDescent="0.7">
      <c r="AG191" s="100">
        <v>188</v>
      </c>
    </row>
    <row r="192" spans="33:33" x14ac:dyDescent="0.7">
      <c r="AG192" s="100">
        <v>189</v>
      </c>
    </row>
    <row r="193" spans="33:33" x14ac:dyDescent="0.7">
      <c r="AG193" s="100">
        <v>190</v>
      </c>
    </row>
    <row r="194" spans="33:33" x14ac:dyDescent="0.7">
      <c r="AG194" s="100">
        <v>191</v>
      </c>
    </row>
    <row r="195" spans="33:33" x14ac:dyDescent="0.7">
      <c r="AG195" s="100">
        <v>192</v>
      </c>
    </row>
    <row r="196" spans="33:33" x14ac:dyDescent="0.7">
      <c r="AG196" s="100">
        <v>193</v>
      </c>
    </row>
    <row r="197" spans="33:33" x14ac:dyDescent="0.7">
      <c r="AG197" s="100">
        <v>194</v>
      </c>
    </row>
    <row r="198" spans="33:33" x14ac:dyDescent="0.7">
      <c r="AG198" s="100">
        <v>195</v>
      </c>
    </row>
    <row r="199" spans="33:33" x14ac:dyDescent="0.7">
      <c r="AG199" s="100">
        <v>196</v>
      </c>
    </row>
    <row r="200" spans="33:33" x14ac:dyDescent="0.7">
      <c r="AG200" s="100">
        <v>197</v>
      </c>
    </row>
    <row r="201" spans="33:33" x14ac:dyDescent="0.7">
      <c r="AG201" s="100">
        <v>198</v>
      </c>
    </row>
    <row r="202" spans="33:33" x14ac:dyDescent="0.7">
      <c r="AG202" s="100">
        <v>199</v>
      </c>
    </row>
    <row r="203" spans="33:33" x14ac:dyDescent="0.7">
      <c r="AG203" s="100">
        <v>200</v>
      </c>
    </row>
    <row r="204" spans="33:33" x14ac:dyDescent="0.7">
      <c r="AG204" s="100">
        <v>201</v>
      </c>
    </row>
    <row r="205" spans="33:33" x14ac:dyDescent="0.7">
      <c r="AG205" s="100">
        <v>202</v>
      </c>
    </row>
    <row r="206" spans="33:33" x14ac:dyDescent="0.7">
      <c r="AG206" s="100">
        <v>203</v>
      </c>
    </row>
    <row r="207" spans="33:33" x14ac:dyDescent="0.7">
      <c r="AG207" s="100">
        <v>204</v>
      </c>
    </row>
    <row r="208" spans="33:33" x14ac:dyDescent="0.7">
      <c r="AG208" s="100">
        <v>205</v>
      </c>
    </row>
    <row r="209" spans="33:33" x14ac:dyDescent="0.7">
      <c r="AG209" s="100">
        <v>206</v>
      </c>
    </row>
    <row r="210" spans="33:33" x14ac:dyDescent="0.7">
      <c r="AG210" s="100">
        <v>207</v>
      </c>
    </row>
    <row r="211" spans="33:33" x14ac:dyDescent="0.7">
      <c r="AG211" s="100">
        <v>208</v>
      </c>
    </row>
    <row r="212" spans="33:33" x14ac:dyDescent="0.7">
      <c r="AG212" s="100">
        <v>209</v>
      </c>
    </row>
    <row r="213" spans="33:33" x14ac:dyDescent="0.7">
      <c r="AG213" s="100">
        <v>210</v>
      </c>
    </row>
    <row r="214" spans="33:33" x14ac:dyDescent="0.7">
      <c r="AG214" s="100">
        <v>211</v>
      </c>
    </row>
    <row r="215" spans="33:33" x14ac:dyDescent="0.7">
      <c r="AG215" s="100">
        <v>212</v>
      </c>
    </row>
    <row r="216" spans="33:33" x14ac:dyDescent="0.7">
      <c r="AG216" s="100">
        <v>213</v>
      </c>
    </row>
    <row r="217" spans="33:33" x14ac:dyDescent="0.7">
      <c r="AG217" s="100">
        <v>214</v>
      </c>
    </row>
    <row r="218" spans="33:33" x14ac:dyDescent="0.7">
      <c r="AG218" s="100">
        <v>215</v>
      </c>
    </row>
  </sheetData>
  <sheetProtection algorithmName="SHA-512" hashValue="lhs+2FJS9ihC+hd43c87NCCa4MGQleDtJbVVaw5VetRRHgWZflKVQGPor37G7PcigSmzBnNeViblYpJr4o751w==" saltValue="LFjKflYOmP5l7pp0NyasXg==" spinCount="100000" sheet="1" objects="1" scenarios="1"/>
  <protectedRanges>
    <protectedRange sqref="G4:AC40" name="ช่วง1"/>
  </protectedRanges>
  <mergeCells count="6">
    <mergeCell ref="B2:E2"/>
    <mergeCell ref="A3:A7"/>
    <mergeCell ref="B3:B7"/>
    <mergeCell ref="C3:E7"/>
    <mergeCell ref="F3:AC3"/>
    <mergeCell ref="V2:W2"/>
  </mergeCells>
  <dataValidations count="5">
    <dataValidation type="list" allowBlank="1" showInputMessage="1" showErrorMessage="1" sqref="G7:AC7" xr:uid="{BF308101-C7A5-4B71-9980-3CDCD4167A7B}">
      <formula1>$AG$4:$AG$219</formula1>
    </dataValidation>
    <dataValidation type="list" allowBlank="1" showInputMessage="1" showErrorMessage="1" sqref="G8:AC37" xr:uid="{2018D972-196B-4DB7-B0C1-CD097BCB45BE}">
      <formula1>$AH$4:$AH$8</formula1>
    </dataValidation>
    <dataValidation type="list" allowBlank="1" showInputMessage="1" showErrorMessage="1" sqref="G6:AC6" xr:uid="{C4E62BBD-E4BE-4498-A560-F9035C83D7DE}">
      <formula1>$AF$4:$AF$34</formula1>
    </dataValidation>
    <dataValidation type="list" allowBlank="1" showInputMessage="1" showErrorMessage="1" sqref="G5:AC5" xr:uid="{40FFBD45-8771-4A6D-B15D-56AFC30F1430}">
      <formula1>$AE$4:$AE$10</formula1>
    </dataValidation>
    <dataValidation type="list" allowBlank="1" showInputMessage="1" showErrorMessage="1" sqref="G4:AC4" xr:uid="{0E9E7DBA-EEDA-447D-94DA-B4AE82081AB6}">
      <formula1>$AD$4:$AD$15</formula1>
    </dataValidation>
  </dataValidations>
  <pageMargins left="0.64" right="0.12" top="0.44" bottom="0.38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F935D-1338-4029-9EC6-40A24B729074}">
  <sheetPr codeName="Sheet16">
    <tabColor theme="9" tint="0.39997558519241921"/>
  </sheetPr>
  <dimension ref="A1:AP218"/>
  <sheetViews>
    <sheetView zoomScaleNormal="100" workbookViewId="0">
      <selection activeCell="G4" sqref="G4:AC7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9" width="2.5" style="93" customWidth="1"/>
    <col min="30" max="32" width="5.69921875" style="100" customWidth="1"/>
    <col min="33" max="33" width="5.8984375" style="100" customWidth="1"/>
    <col min="34" max="34" width="5.09765625" style="100" customWidth="1"/>
    <col min="35" max="35" width="8.5" style="100" customWidth="1"/>
    <col min="36" max="36" width="5.69921875" style="100" customWidth="1"/>
    <col min="37" max="37" width="6.296875" style="100" customWidth="1"/>
    <col min="38" max="38" width="6.59765625" style="100" customWidth="1"/>
    <col min="39" max="39" width="8.796875" style="94"/>
    <col min="40" max="42" width="8.796875" style="95"/>
    <col min="43" max="16384" width="8.796875" style="94"/>
  </cols>
  <sheetData>
    <row r="1" spans="1:42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0"/>
      <c r="V1" s="63" t="s">
        <v>200</v>
      </c>
      <c r="W1" s="68"/>
      <c r="X1" s="68"/>
      <c r="Y1" s="68">
        <f>ข้อมูลพื้นฐาน!B9</f>
        <v>0</v>
      </c>
      <c r="Z1" s="68"/>
      <c r="AA1" s="68"/>
      <c r="AB1" s="60"/>
      <c r="AC1" s="68"/>
    </row>
    <row r="2" spans="1:42" x14ac:dyDescent="0.7">
      <c r="A2" s="84" t="s">
        <v>97</v>
      </c>
      <c r="B2" s="231">
        <f>ข้อมูลพื้นฐาน!B11</f>
        <v>0</v>
      </c>
      <c r="C2" s="231"/>
      <c r="D2" s="231"/>
      <c r="E2" s="231"/>
      <c r="F2" s="123"/>
      <c r="G2" s="124"/>
      <c r="H2" s="124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4" t="s">
        <v>199</v>
      </c>
      <c r="T2" s="62"/>
      <c r="U2" s="62"/>
      <c r="V2" s="249">
        <f>ข้อมูลพื้นฐาน!B13</f>
        <v>0</v>
      </c>
      <c r="W2" s="249"/>
      <c r="X2" s="63"/>
      <c r="Y2" s="63" t="s">
        <v>192</v>
      </c>
      <c r="Z2" s="68"/>
      <c r="AA2" s="68"/>
      <c r="AB2" s="68"/>
      <c r="AC2" s="68"/>
    </row>
    <row r="3" spans="1:42" x14ac:dyDescent="0.7">
      <c r="A3" s="232" t="s">
        <v>64</v>
      </c>
      <c r="B3" s="235" t="s">
        <v>72</v>
      </c>
      <c r="C3" s="238" t="s">
        <v>71</v>
      </c>
      <c r="D3" s="239"/>
      <c r="E3" s="240"/>
      <c r="F3" s="247" t="s">
        <v>193</v>
      </c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48"/>
      <c r="Z3" s="248"/>
      <c r="AA3" s="248"/>
      <c r="AB3" s="248"/>
      <c r="AC3" s="248"/>
    </row>
    <row r="4" spans="1:42" ht="21" customHeight="1" x14ac:dyDescent="0.7">
      <c r="A4" s="233"/>
      <c r="B4" s="236"/>
      <c r="C4" s="241"/>
      <c r="D4" s="242"/>
      <c r="E4" s="243"/>
      <c r="F4" s="127" t="s">
        <v>73</v>
      </c>
      <c r="G4" s="189" t="s">
        <v>77</v>
      </c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89"/>
      <c r="AB4" s="189"/>
      <c r="AC4" s="189"/>
      <c r="AD4" s="100" t="s">
        <v>77</v>
      </c>
      <c r="AE4" s="100" t="s">
        <v>180</v>
      </c>
      <c r="AF4" s="100">
        <v>1</v>
      </c>
      <c r="AG4" s="100">
        <v>1</v>
      </c>
      <c r="AH4" s="100" t="s">
        <v>89</v>
      </c>
    </row>
    <row r="5" spans="1:42" ht="21" customHeight="1" x14ac:dyDescent="0.7">
      <c r="A5" s="233"/>
      <c r="B5" s="236"/>
      <c r="C5" s="241"/>
      <c r="D5" s="242"/>
      <c r="E5" s="243"/>
      <c r="F5" s="127" t="s">
        <v>76</v>
      </c>
      <c r="G5" s="190" t="s">
        <v>180</v>
      </c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00" t="s">
        <v>78</v>
      </c>
      <c r="AE5" s="100" t="s">
        <v>181</v>
      </c>
      <c r="AF5" s="100">
        <v>2</v>
      </c>
      <c r="AG5" s="100">
        <v>2</v>
      </c>
      <c r="AH5" s="100" t="s">
        <v>90</v>
      </c>
    </row>
    <row r="6" spans="1:42" ht="21" customHeight="1" x14ac:dyDescent="0.7">
      <c r="A6" s="233"/>
      <c r="B6" s="236"/>
      <c r="C6" s="241"/>
      <c r="D6" s="242"/>
      <c r="E6" s="243"/>
      <c r="F6" s="127" t="s">
        <v>74</v>
      </c>
      <c r="G6" s="189"/>
      <c r="H6" s="189"/>
      <c r="I6" s="189"/>
      <c r="J6" s="189"/>
      <c r="K6" s="189"/>
      <c r="L6" s="189"/>
      <c r="M6" s="189"/>
      <c r="N6" s="189"/>
      <c r="O6" s="189"/>
      <c r="P6" s="189"/>
      <c r="Q6" s="189"/>
      <c r="R6" s="189"/>
      <c r="S6" s="189"/>
      <c r="T6" s="189"/>
      <c r="U6" s="189"/>
      <c r="V6" s="189"/>
      <c r="W6" s="189"/>
      <c r="X6" s="189"/>
      <c r="Y6" s="189"/>
      <c r="Z6" s="189"/>
      <c r="AA6" s="189"/>
      <c r="AB6" s="189"/>
      <c r="AC6" s="189"/>
      <c r="AD6" s="100" t="s">
        <v>79</v>
      </c>
      <c r="AE6" s="100" t="s">
        <v>182</v>
      </c>
      <c r="AF6" s="100">
        <v>3</v>
      </c>
      <c r="AG6" s="100">
        <v>3</v>
      </c>
      <c r="AH6" s="100" t="s">
        <v>91</v>
      </c>
    </row>
    <row r="7" spans="1:42" ht="21" customHeight="1" x14ac:dyDescent="0.7">
      <c r="A7" s="234"/>
      <c r="B7" s="237"/>
      <c r="C7" s="244"/>
      <c r="D7" s="245"/>
      <c r="E7" s="246"/>
      <c r="F7" s="128" t="s">
        <v>75</v>
      </c>
      <c r="G7" s="191">
        <v>47</v>
      </c>
      <c r="H7" s="191">
        <v>48</v>
      </c>
      <c r="I7" s="191">
        <v>49</v>
      </c>
      <c r="J7" s="191">
        <v>50</v>
      </c>
      <c r="K7" s="191">
        <v>51</v>
      </c>
      <c r="L7" s="191">
        <v>52</v>
      </c>
      <c r="M7" s="191">
        <v>53</v>
      </c>
      <c r="N7" s="191">
        <v>54</v>
      </c>
      <c r="O7" s="191">
        <v>55</v>
      </c>
      <c r="P7" s="191">
        <v>56</v>
      </c>
      <c r="Q7" s="191">
        <v>57</v>
      </c>
      <c r="R7" s="191">
        <v>58</v>
      </c>
      <c r="S7" s="191">
        <v>59</v>
      </c>
      <c r="T7" s="191">
        <v>60</v>
      </c>
      <c r="U7" s="191">
        <v>61</v>
      </c>
      <c r="V7" s="191">
        <v>62</v>
      </c>
      <c r="W7" s="191">
        <v>63</v>
      </c>
      <c r="X7" s="191">
        <v>64</v>
      </c>
      <c r="Y7" s="191">
        <v>65</v>
      </c>
      <c r="Z7" s="191">
        <v>66</v>
      </c>
      <c r="AA7" s="191">
        <v>67</v>
      </c>
      <c r="AB7" s="191">
        <v>68</v>
      </c>
      <c r="AC7" s="191">
        <v>69</v>
      </c>
      <c r="AD7" s="100" t="s">
        <v>80</v>
      </c>
      <c r="AE7" s="100" t="s">
        <v>183</v>
      </c>
      <c r="AF7" s="100">
        <v>4</v>
      </c>
      <c r="AG7" s="100">
        <v>4</v>
      </c>
      <c r="AH7" s="100" t="s">
        <v>92</v>
      </c>
      <c r="AI7" s="101" t="s">
        <v>99</v>
      </c>
      <c r="AJ7" s="101" t="s">
        <v>100</v>
      </c>
      <c r="AK7" s="101" t="s">
        <v>101</v>
      </c>
      <c r="AL7" s="101" t="s">
        <v>102</v>
      </c>
    </row>
    <row r="8" spans="1:42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3922</v>
      </c>
      <c r="C8" s="88" t="str">
        <f>ข้อมูลนักเรียน!C2</f>
        <v>ด.ช.</v>
      </c>
      <c r="D8" s="89" t="str">
        <f>ข้อมูลนักเรียน!D2</f>
        <v>สุรชัย</v>
      </c>
      <c r="E8" s="89" t="str">
        <f>ข้อมูลนักเรียน!E2</f>
        <v>เมืองปาก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102" t="s">
        <v>81</v>
      </c>
      <c r="AE8" s="102" t="s">
        <v>184</v>
      </c>
      <c r="AF8" s="102">
        <v>5</v>
      </c>
      <c r="AG8" s="102">
        <v>5</v>
      </c>
      <c r="AH8" s="102"/>
      <c r="AI8" s="102">
        <f t="shared" ref="AI8:AI40" si="0">COUNTIF(G8:AC8,"/")</f>
        <v>0</v>
      </c>
      <c r="AJ8" s="102">
        <f t="shared" ref="AJ8:AJ40" si="1">COUNTIF(G8:AC8,"ข")</f>
        <v>0</v>
      </c>
      <c r="AK8" s="102">
        <f t="shared" ref="AK8:AK40" si="2">COUNTIF(G8:AC8,"ล")</f>
        <v>0</v>
      </c>
      <c r="AL8" s="102">
        <f t="shared" ref="AL8:AL40" si="3">COUNTIF(G8:AC8,"ป")</f>
        <v>0</v>
      </c>
      <c r="AN8" s="97"/>
      <c r="AO8" s="97"/>
      <c r="AP8" s="97"/>
    </row>
    <row r="9" spans="1:42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3923</v>
      </c>
      <c r="C9" s="88" t="str">
        <f>ข้อมูลนักเรียน!C3</f>
        <v>ด.ช.</v>
      </c>
      <c r="D9" s="89" t="str">
        <f>ข้อมูลนักเรียน!D3</f>
        <v>ชนาธิป</v>
      </c>
      <c r="E9" s="89" t="str">
        <f>ข้อมูลนักเรียน!E3</f>
        <v>คำมา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102" t="s">
        <v>82</v>
      </c>
      <c r="AE9" s="102" t="s">
        <v>185</v>
      </c>
      <c r="AF9" s="102">
        <v>6</v>
      </c>
      <c r="AG9" s="102">
        <v>6</v>
      </c>
      <c r="AH9" s="102"/>
      <c r="AI9" s="102">
        <f t="shared" si="0"/>
        <v>0</v>
      </c>
      <c r="AJ9" s="102">
        <f t="shared" si="1"/>
        <v>0</v>
      </c>
      <c r="AK9" s="102">
        <f t="shared" si="2"/>
        <v>0</v>
      </c>
      <c r="AL9" s="102">
        <f t="shared" si="3"/>
        <v>0</v>
      </c>
      <c r="AN9" s="97"/>
      <c r="AO9" s="97"/>
      <c r="AP9" s="97"/>
    </row>
    <row r="10" spans="1:42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3924</v>
      </c>
      <c r="C10" s="88" t="str">
        <f>ข้อมูลนักเรียน!C4</f>
        <v>ด.ช.</v>
      </c>
      <c r="D10" s="89" t="str">
        <f>ข้อมูลนักเรียน!D4</f>
        <v>ปกรณ์</v>
      </c>
      <c r="E10" s="89" t="str">
        <f>ข้อมูลนักเรียน!E4</f>
        <v>ศรีบุญ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02" t="s">
        <v>83</v>
      </c>
      <c r="AE10" s="102" t="s">
        <v>186</v>
      </c>
      <c r="AF10" s="102">
        <v>7</v>
      </c>
      <c r="AG10" s="102">
        <v>7</v>
      </c>
      <c r="AH10" s="102"/>
      <c r="AI10" s="102">
        <f t="shared" si="0"/>
        <v>0</v>
      </c>
      <c r="AJ10" s="102">
        <f t="shared" si="1"/>
        <v>0</v>
      </c>
      <c r="AK10" s="102">
        <f t="shared" si="2"/>
        <v>0</v>
      </c>
      <c r="AL10" s="102">
        <f t="shared" si="3"/>
        <v>0</v>
      </c>
      <c r="AN10" s="97"/>
      <c r="AO10" s="97"/>
      <c r="AP10" s="97"/>
    </row>
    <row r="11" spans="1:42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4045</v>
      </c>
      <c r="C11" s="88" t="str">
        <f>ข้อมูลนักเรียน!C5</f>
        <v>ด.ช.</v>
      </c>
      <c r="D11" s="89" t="str">
        <f>ข้อมูลนักเรียน!D5</f>
        <v>นาวิน</v>
      </c>
      <c r="E11" s="89" t="str">
        <f>ข้อมูลนักเรียน!E5</f>
        <v>มาเสือ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02" t="s">
        <v>84</v>
      </c>
      <c r="AE11" s="102"/>
      <c r="AF11" s="102">
        <v>8</v>
      </c>
      <c r="AG11" s="102">
        <v>8</v>
      </c>
      <c r="AH11" s="102"/>
      <c r="AI11" s="102">
        <f t="shared" si="0"/>
        <v>0</v>
      </c>
      <c r="AJ11" s="102">
        <f t="shared" si="1"/>
        <v>0</v>
      </c>
      <c r="AK11" s="102">
        <f t="shared" si="2"/>
        <v>0</v>
      </c>
      <c r="AL11" s="102">
        <f t="shared" si="3"/>
        <v>0</v>
      </c>
      <c r="AN11" s="97"/>
      <c r="AO11" s="97"/>
      <c r="AP11" s="97"/>
    </row>
    <row r="12" spans="1:42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4047</v>
      </c>
      <c r="C12" s="88" t="str">
        <f>ข้อมูลนักเรียน!C6</f>
        <v>ด.ช.</v>
      </c>
      <c r="D12" s="89" t="str">
        <f>ข้อมูลนักเรียน!D6</f>
        <v>กุลชาติ</v>
      </c>
      <c r="E12" s="89" t="str">
        <f>ข้อมูลนักเรียน!E6</f>
        <v>พรมตา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102" t="s">
        <v>85</v>
      </c>
      <c r="AE12" s="102"/>
      <c r="AF12" s="102">
        <v>9</v>
      </c>
      <c r="AG12" s="102">
        <v>9</v>
      </c>
      <c r="AH12" s="102"/>
      <c r="AI12" s="102">
        <f t="shared" si="0"/>
        <v>0</v>
      </c>
      <c r="AJ12" s="102">
        <f t="shared" si="1"/>
        <v>0</v>
      </c>
      <c r="AK12" s="102">
        <f t="shared" si="2"/>
        <v>0</v>
      </c>
      <c r="AL12" s="102">
        <f t="shared" si="3"/>
        <v>0</v>
      </c>
      <c r="AN12" s="97"/>
      <c r="AO12" s="97"/>
      <c r="AP12" s="97"/>
    </row>
    <row r="13" spans="1:42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4052</v>
      </c>
      <c r="C13" s="88" t="str">
        <f>ข้อมูลนักเรียน!C7</f>
        <v>ด.ช.</v>
      </c>
      <c r="D13" s="89" t="str">
        <f>ข้อมูลนักเรียน!D7</f>
        <v>เอกวัส</v>
      </c>
      <c r="E13" s="89" t="str">
        <f>ข้อมูลนักเรียน!E7</f>
        <v>แพรทอง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102" t="s">
        <v>86</v>
      </c>
      <c r="AE13" s="102"/>
      <c r="AF13" s="102">
        <v>10</v>
      </c>
      <c r="AG13" s="102">
        <v>10</v>
      </c>
      <c r="AH13" s="102"/>
      <c r="AI13" s="102">
        <f t="shared" si="0"/>
        <v>0</v>
      </c>
      <c r="AJ13" s="102">
        <f t="shared" si="1"/>
        <v>0</v>
      </c>
      <c r="AK13" s="102">
        <f t="shared" si="2"/>
        <v>0</v>
      </c>
      <c r="AL13" s="102">
        <f t="shared" si="3"/>
        <v>0</v>
      </c>
      <c r="AN13" s="97"/>
      <c r="AO13" s="97"/>
      <c r="AP13" s="97"/>
    </row>
    <row r="14" spans="1:42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4129</v>
      </c>
      <c r="C14" s="88" t="str">
        <f>ข้อมูลนักเรียน!C8</f>
        <v>ด.ช.</v>
      </c>
      <c r="D14" s="89" t="str">
        <f>ข้อมูลนักเรียน!D8</f>
        <v>ภูวเดช</v>
      </c>
      <c r="E14" s="89" t="str">
        <f>ข้อมูลนักเรียน!E8</f>
        <v>แก้วประดับ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102" t="s">
        <v>87</v>
      </c>
      <c r="AE14" s="102"/>
      <c r="AF14" s="102">
        <v>11</v>
      </c>
      <c r="AG14" s="102">
        <v>11</v>
      </c>
      <c r="AH14" s="102"/>
      <c r="AI14" s="102">
        <f t="shared" si="0"/>
        <v>0</v>
      </c>
      <c r="AJ14" s="102">
        <f t="shared" si="1"/>
        <v>0</v>
      </c>
      <c r="AK14" s="102">
        <f t="shared" si="2"/>
        <v>0</v>
      </c>
      <c r="AL14" s="102">
        <f t="shared" si="3"/>
        <v>0</v>
      </c>
      <c r="AN14" s="97"/>
      <c r="AO14" s="97"/>
      <c r="AP14" s="97"/>
    </row>
    <row r="15" spans="1:42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3959</v>
      </c>
      <c r="C15" s="88" t="str">
        <f>ข้อมูลนักเรียน!C9</f>
        <v>ด.ญ.</v>
      </c>
      <c r="D15" s="89" t="str">
        <f>ข้อมูลนักเรียน!D9</f>
        <v>ปาริชาติ</v>
      </c>
      <c r="E15" s="89" t="str">
        <f>ข้อมูลนักเรียน!E9</f>
        <v>แก้วใส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102" t="s">
        <v>88</v>
      </c>
      <c r="AE15" s="102"/>
      <c r="AF15" s="102">
        <v>12</v>
      </c>
      <c r="AG15" s="102">
        <v>12</v>
      </c>
      <c r="AH15" s="102"/>
      <c r="AI15" s="102">
        <f t="shared" si="0"/>
        <v>0</v>
      </c>
      <c r="AJ15" s="102">
        <f t="shared" si="1"/>
        <v>0</v>
      </c>
      <c r="AK15" s="102">
        <f t="shared" si="2"/>
        <v>0</v>
      </c>
      <c r="AL15" s="102">
        <f t="shared" si="3"/>
        <v>0</v>
      </c>
      <c r="AN15" s="97"/>
      <c r="AO15" s="97"/>
      <c r="AP15" s="97"/>
    </row>
    <row r="16" spans="1:42" s="96" customFormat="1" ht="18" customHeight="1" x14ac:dyDescent="0.25">
      <c r="A16" s="86">
        <f>ข้อมูลนักเรียน!A10</f>
        <v>0</v>
      </c>
      <c r="B16" s="87">
        <f>ข้อมูลนักเรียน!B10</f>
        <v>0</v>
      </c>
      <c r="C16" s="88">
        <f>ข้อมูลนักเรียน!C10</f>
        <v>0</v>
      </c>
      <c r="D16" s="89">
        <f>ข้อมูลนักเรียน!D10</f>
        <v>0</v>
      </c>
      <c r="E16" s="89">
        <f>ข้อมูลนักเรียน!E10</f>
        <v>0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102"/>
      <c r="AE16" s="102"/>
      <c r="AF16" s="102">
        <v>13</v>
      </c>
      <c r="AG16" s="102">
        <v>13</v>
      </c>
      <c r="AH16" s="102"/>
      <c r="AI16" s="102">
        <f t="shared" si="0"/>
        <v>0</v>
      </c>
      <c r="AJ16" s="102">
        <f t="shared" si="1"/>
        <v>0</v>
      </c>
      <c r="AK16" s="102">
        <f t="shared" si="2"/>
        <v>0</v>
      </c>
      <c r="AL16" s="102">
        <f t="shared" si="3"/>
        <v>0</v>
      </c>
      <c r="AN16" s="97"/>
      <c r="AO16" s="97"/>
      <c r="AP16" s="97"/>
    </row>
    <row r="17" spans="1:42" s="96" customFormat="1" ht="18" customHeight="1" x14ac:dyDescent="0.25">
      <c r="A17" s="86">
        <f>ข้อมูลนักเรียน!A11</f>
        <v>0</v>
      </c>
      <c r="B17" s="87">
        <f>ข้อมูลนักเรียน!B11</f>
        <v>0</v>
      </c>
      <c r="C17" s="88">
        <f>ข้อมูลนักเรียน!C11</f>
        <v>0</v>
      </c>
      <c r="D17" s="89">
        <f>ข้อมูลนักเรียน!D11</f>
        <v>0</v>
      </c>
      <c r="E17" s="89">
        <f>ข้อมูลนักเรียน!E11</f>
        <v>0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102"/>
      <c r="AE17" s="102"/>
      <c r="AF17" s="102">
        <v>14</v>
      </c>
      <c r="AG17" s="102">
        <v>14</v>
      </c>
      <c r="AH17" s="102"/>
      <c r="AI17" s="102">
        <f t="shared" si="0"/>
        <v>0</v>
      </c>
      <c r="AJ17" s="102">
        <f t="shared" si="1"/>
        <v>0</v>
      </c>
      <c r="AK17" s="102">
        <f t="shared" si="2"/>
        <v>0</v>
      </c>
      <c r="AL17" s="102">
        <f t="shared" si="3"/>
        <v>0</v>
      </c>
      <c r="AN17" s="97"/>
      <c r="AO17" s="97"/>
      <c r="AP17" s="97"/>
    </row>
    <row r="18" spans="1:42" s="96" customFormat="1" ht="18" customHeight="1" x14ac:dyDescent="0.25">
      <c r="A18" s="86">
        <f>ข้อมูลนักเรียน!A12</f>
        <v>0</v>
      </c>
      <c r="B18" s="87">
        <f>ข้อมูลนักเรียน!B12</f>
        <v>0</v>
      </c>
      <c r="C18" s="88">
        <f>ข้อมูลนักเรียน!C12</f>
        <v>0</v>
      </c>
      <c r="D18" s="89">
        <f>ข้อมูลนักเรียน!D12</f>
        <v>0</v>
      </c>
      <c r="E18" s="89">
        <f>ข้อมูลนักเรียน!E12</f>
        <v>0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102"/>
      <c r="AE18" s="102"/>
      <c r="AF18" s="102">
        <v>15</v>
      </c>
      <c r="AG18" s="102">
        <v>15</v>
      </c>
      <c r="AH18" s="102"/>
      <c r="AI18" s="102">
        <f t="shared" si="0"/>
        <v>0</v>
      </c>
      <c r="AJ18" s="102">
        <f t="shared" si="1"/>
        <v>0</v>
      </c>
      <c r="AK18" s="102">
        <f t="shared" si="2"/>
        <v>0</v>
      </c>
      <c r="AL18" s="102">
        <f t="shared" si="3"/>
        <v>0</v>
      </c>
      <c r="AN18" s="97"/>
      <c r="AO18" s="97"/>
      <c r="AP18" s="97"/>
    </row>
    <row r="19" spans="1:42" s="96" customFormat="1" ht="18" customHeight="1" x14ac:dyDescent="0.25">
      <c r="A19" s="86">
        <f>ข้อมูลนักเรียน!A13</f>
        <v>0</v>
      </c>
      <c r="B19" s="87">
        <f>ข้อมูลนักเรียน!B13</f>
        <v>0</v>
      </c>
      <c r="C19" s="88">
        <f>ข้อมูลนักเรียน!C13</f>
        <v>0</v>
      </c>
      <c r="D19" s="89">
        <f>ข้อมูลนักเรียน!D13</f>
        <v>0</v>
      </c>
      <c r="E19" s="89">
        <f>ข้อมูลนักเรียน!E13</f>
        <v>0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102"/>
      <c r="AE19" s="102"/>
      <c r="AF19" s="102">
        <v>16</v>
      </c>
      <c r="AG19" s="102">
        <v>16</v>
      </c>
      <c r="AH19" s="102"/>
      <c r="AI19" s="102">
        <f t="shared" si="0"/>
        <v>0</v>
      </c>
      <c r="AJ19" s="102">
        <f t="shared" si="1"/>
        <v>0</v>
      </c>
      <c r="AK19" s="102">
        <f t="shared" si="2"/>
        <v>0</v>
      </c>
      <c r="AL19" s="102">
        <f t="shared" si="3"/>
        <v>0</v>
      </c>
      <c r="AN19" s="97"/>
      <c r="AO19" s="97"/>
      <c r="AP19" s="97"/>
    </row>
    <row r="20" spans="1:42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102"/>
      <c r="AE20" s="102"/>
      <c r="AF20" s="102">
        <v>17</v>
      </c>
      <c r="AG20" s="102">
        <v>17</v>
      </c>
      <c r="AH20" s="102"/>
      <c r="AI20" s="102">
        <f t="shared" si="0"/>
        <v>0</v>
      </c>
      <c r="AJ20" s="102">
        <f t="shared" si="1"/>
        <v>0</v>
      </c>
      <c r="AK20" s="102">
        <f t="shared" si="2"/>
        <v>0</v>
      </c>
      <c r="AL20" s="102">
        <f t="shared" si="3"/>
        <v>0</v>
      </c>
      <c r="AN20" s="97"/>
      <c r="AO20" s="97"/>
      <c r="AP20" s="97"/>
    </row>
    <row r="21" spans="1:42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102"/>
      <c r="AE21" s="102"/>
      <c r="AF21" s="102">
        <v>18</v>
      </c>
      <c r="AG21" s="102">
        <v>18</v>
      </c>
      <c r="AH21" s="102"/>
      <c r="AI21" s="102">
        <f t="shared" si="0"/>
        <v>0</v>
      </c>
      <c r="AJ21" s="102">
        <f t="shared" si="1"/>
        <v>0</v>
      </c>
      <c r="AK21" s="102">
        <f t="shared" si="2"/>
        <v>0</v>
      </c>
      <c r="AL21" s="102">
        <f t="shared" si="3"/>
        <v>0</v>
      </c>
      <c r="AN21" s="97"/>
      <c r="AO21" s="97"/>
      <c r="AP21" s="97"/>
    </row>
    <row r="22" spans="1:42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102"/>
      <c r="AE22" s="102"/>
      <c r="AF22" s="102">
        <v>19</v>
      </c>
      <c r="AG22" s="102">
        <v>19</v>
      </c>
      <c r="AH22" s="102"/>
      <c r="AI22" s="102">
        <f t="shared" si="0"/>
        <v>0</v>
      </c>
      <c r="AJ22" s="102">
        <f t="shared" si="1"/>
        <v>0</v>
      </c>
      <c r="AK22" s="102">
        <f t="shared" si="2"/>
        <v>0</v>
      </c>
      <c r="AL22" s="102">
        <f t="shared" si="3"/>
        <v>0</v>
      </c>
      <c r="AN22" s="97"/>
      <c r="AO22" s="97"/>
      <c r="AP22" s="97"/>
    </row>
    <row r="23" spans="1:42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102"/>
      <c r="AE23" s="102"/>
      <c r="AF23" s="102">
        <v>20</v>
      </c>
      <c r="AG23" s="102">
        <v>20</v>
      </c>
      <c r="AH23" s="102"/>
      <c r="AI23" s="102">
        <f t="shared" si="0"/>
        <v>0</v>
      </c>
      <c r="AJ23" s="102">
        <f t="shared" si="1"/>
        <v>0</v>
      </c>
      <c r="AK23" s="102">
        <f t="shared" si="2"/>
        <v>0</v>
      </c>
      <c r="AL23" s="102">
        <f t="shared" si="3"/>
        <v>0</v>
      </c>
      <c r="AN23" s="97"/>
      <c r="AO23" s="97"/>
      <c r="AP23" s="97"/>
    </row>
    <row r="24" spans="1:42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102"/>
      <c r="AE24" s="102"/>
      <c r="AF24" s="102">
        <v>21</v>
      </c>
      <c r="AG24" s="102">
        <v>21</v>
      </c>
      <c r="AH24" s="102"/>
      <c r="AI24" s="102">
        <f t="shared" si="0"/>
        <v>0</v>
      </c>
      <c r="AJ24" s="102">
        <f t="shared" si="1"/>
        <v>0</v>
      </c>
      <c r="AK24" s="102">
        <f t="shared" si="2"/>
        <v>0</v>
      </c>
      <c r="AL24" s="102">
        <f t="shared" si="3"/>
        <v>0</v>
      </c>
      <c r="AN24" s="97"/>
      <c r="AO24" s="97"/>
      <c r="AP24" s="97"/>
    </row>
    <row r="25" spans="1:42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102"/>
      <c r="AE25" s="102"/>
      <c r="AF25" s="102">
        <v>22</v>
      </c>
      <c r="AG25" s="102">
        <v>22</v>
      </c>
      <c r="AH25" s="102"/>
      <c r="AI25" s="102">
        <f t="shared" si="0"/>
        <v>0</v>
      </c>
      <c r="AJ25" s="102">
        <f t="shared" si="1"/>
        <v>0</v>
      </c>
      <c r="AK25" s="102">
        <f t="shared" si="2"/>
        <v>0</v>
      </c>
      <c r="AL25" s="102">
        <f t="shared" si="3"/>
        <v>0</v>
      </c>
      <c r="AN25" s="97"/>
      <c r="AO25" s="97"/>
      <c r="AP25" s="97"/>
    </row>
    <row r="26" spans="1:42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102"/>
      <c r="AE26" s="102"/>
      <c r="AF26" s="102">
        <v>23</v>
      </c>
      <c r="AG26" s="102">
        <v>23</v>
      </c>
      <c r="AH26" s="102"/>
      <c r="AI26" s="102">
        <f t="shared" si="0"/>
        <v>0</v>
      </c>
      <c r="AJ26" s="102">
        <f t="shared" si="1"/>
        <v>0</v>
      </c>
      <c r="AK26" s="102">
        <f t="shared" si="2"/>
        <v>0</v>
      </c>
      <c r="AL26" s="102">
        <f t="shared" si="3"/>
        <v>0</v>
      </c>
      <c r="AN26" s="97"/>
      <c r="AO26" s="97"/>
      <c r="AP26" s="97"/>
    </row>
    <row r="27" spans="1:42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102"/>
      <c r="AE27" s="102"/>
      <c r="AF27" s="102">
        <v>24</v>
      </c>
      <c r="AG27" s="102">
        <v>24</v>
      </c>
      <c r="AH27" s="102"/>
      <c r="AI27" s="102">
        <f t="shared" si="0"/>
        <v>0</v>
      </c>
      <c r="AJ27" s="102">
        <f t="shared" si="1"/>
        <v>0</v>
      </c>
      <c r="AK27" s="102">
        <f t="shared" si="2"/>
        <v>0</v>
      </c>
      <c r="AL27" s="102">
        <f t="shared" si="3"/>
        <v>0</v>
      </c>
      <c r="AN27" s="97"/>
      <c r="AO27" s="97"/>
      <c r="AP27" s="97"/>
    </row>
    <row r="28" spans="1:42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102"/>
      <c r="AE28" s="102"/>
      <c r="AF28" s="102">
        <v>25</v>
      </c>
      <c r="AG28" s="102">
        <v>25</v>
      </c>
      <c r="AH28" s="102"/>
      <c r="AI28" s="102">
        <f t="shared" si="0"/>
        <v>0</v>
      </c>
      <c r="AJ28" s="102">
        <f t="shared" si="1"/>
        <v>0</v>
      </c>
      <c r="AK28" s="102">
        <f t="shared" si="2"/>
        <v>0</v>
      </c>
      <c r="AL28" s="102">
        <f t="shared" si="3"/>
        <v>0</v>
      </c>
      <c r="AN28" s="97"/>
      <c r="AO28" s="97"/>
      <c r="AP28" s="97"/>
    </row>
    <row r="29" spans="1:42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102"/>
      <c r="AE29" s="102"/>
      <c r="AF29" s="102">
        <v>26</v>
      </c>
      <c r="AG29" s="102">
        <v>26</v>
      </c>
      <c r="AH29" s="102"/>
      <c r="AI29" s="102">
        <f t="shared" si="0"/>
        <v>0</v>
      </c>
      <c r="AJ29" s="102">
        <f t="shared" si="1"/>
        <v>0</v>
      </c>
      <c r="AK29" s="102">
        <f t="shared" si="2"/>
        <v>0</v>
      </c>
      <c r="AL29" s="102">
        <f t="shared" si="3"/>
        <v>0</v>
      </c>
      <c r="AN29" s="97"/>
      <c r="AO29" s="97"/>
      <c r="AP29" s="97"/>
    </row>
    <row r="30" spans="1:42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102"/>
      <c r="AE30" s="102"/>
      <c r="AF30" s="102">
        <v>27</v>
      </c>
      <c r="AG30" s="102">
        <v>27</v>
      </c>
      <c r="AH30" s="102"/>
      <c r="AI30" s="102">
        <f t="shared" si="0"/>
        <v>0</v>
      </c>
      <c r="AJ30" s="102">
        <f t="shared" si="1"/>
        <v>0</v>
      </c>
      <c r="AK30" s="102">
        <f t="shared" si="2"/>
        <v>0</v>
      </c>
      <c r="AL30" s="102">
        <f t="shared" si="3"/>
        <v>0</v>
      </c>
      <c r="AN30" s="97"/>
      <c r="AO30" s="97"/>
      <c r="AP30" s="97"/>
    </row>
    <row r="31" spans="1:42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102"/>
      <c r="AE31" s="102"/>
      <c r="AF31" s="102">
        <v>28</v>
      </c>
      <c r="AG31" s="102">
        <v>28</v>
      </c>
      <c r="AH31" s="102"/>
      <c r="AI31" s="102">
        <f t="shared" si="0"/>
        <v>0</v>
      </c>
      <c r="AJ31" s="102">
        <f t="shared" si="1"/>
        <v>0</v>
      </c>
      <c r="AK31" s="102">
        <f t="shared" si="2"/>
        <v>0</v>
      </c>
      <c r="AL31" s="102">
        <f t="shared" si="3"/>
        <v>0</v>
      </c>
      <c r="AN31" s="97"/>
      <c r="AO31" s="97"/>
      <c r="AP31" s="97"/>
    </row>
    <row r="32" spans="1:42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102"/>
      <c r="AE32" s="102"/>
      <c r="AF32" s="102">
        <v>29</v>
      </c>
      <c r="AG32" s="102">
        <v>29</v>
      </c>
      <c r="AH32" s="102"/>
      <c r="AI32" s="102">
        <f t="shared" si="0"/>
        <v>0</v>
      </c>
      <c r="AJ32" s="102">
        <f t="shared" si="1"/>
        <v>0</v>
      </c>
      <c r="AK32" s="102">
        <f t="shared" si="2"/>
        <v>0</v>
      </c>
      <c r="AL32" s="102">
        <f t="shared" si="3"/>
        <v>0</v>
      </c>
      <c r="AN32" s="97"/>
      <c r="AO32" s="97"/>
      <c r="AP32" s="97"/>
    </row>
    <row r="33" spans="1:42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102"/>
      <c r="AE33" s="102"/>
      <c r="AF33" s="102">
        <v>30</v>
      </c>
      <c r="AG33" s="102">
        <v>30</v>
      </c>
      <c r="AH33" s="102"/>
      <c r="AI33" s="102">
        <f t="shared" si="0"/>
        <v>0</v>
      </c>
      <c r="AJ33" s="102">
        <f t="shared" si="1"/>
        <v>0</v>
      </c>
      <c r="AK33" s="102">
        <f t="shared" si="2"/>
        <v>0</v>
      </c>
      <c r="AL33" s="102">
        <f t="shared" si="3"/>
        <v>0</v>
      </c>
      <c r="AN33" s="97"/>
      <c r="AO33" s="97"/>
      <c r="AP33" s="97"/>
    </row>
    <row r="34" spans="1:42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102"/>
      <c r="AE34" s="102"/>
      <c r="AF34" s="102">
        <v>31</v>
      </c>
      <c r="AG34" s="102">
        <v>31</v>
      </c>
      <c r="AH34" s="102"/>
      <c r="AI34" s="102">
        <f t="shared" si="0"/>
        <v>0</v>
      </c>
      <c r="AJ34" s="102">
        <f t="shared" si="1"/>
        <v>0</v>
      </c>
      <c r="AK34" s="102">
        <f t="shared" si="2"/>
        <v>0</v>
      </c>
      <c r="AL34" s="102">
        <f t="shared" si="3"/>
        <v>0</v>
      </c>
      <c r="AN34" s="97"/>
      <c r="AO34" s="97"/>
      <c r="AP34" s="97"/>
    </row>
    <row r="35" spans="1:42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102"/>
      <c r="AE35" s="102"/>
      <c r="AF35" s="102"/>
      <c r="AG35" s="102">
        <v>32</v>
      </c>
      <c r="AH35" s="102"/>
      <c r="AI35" s="102">
        <f t="shared" si="0"/>
        <v>0</v>
      </c>
      <c r="AJ35" s="102">
        <f t="shared" si="1"/>
        <v>0</v>
      </c>
      <c r="AK35" s="102">
        <f t="shared" si="2"/>
        <v>0</v>
      </c>
      <c r="AL35" s="102">
        <f t="shared" si="3"/>
        <v>0</v>
      </c>
      <c r="AN35" s="97"/>
      <c r="AO35" s="97"/>
      <c r="AP35" s="97"/>
    </row>
    <row r="36" spans="1:42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102"/>
      <c r="AE36" s="102"/>
      <c r="AF36" s="102"/>
      <c r="AG36" s="102">
        <v>33</v>
      </c>
      <c r="AH36" s="102"/>
      <c r="AI36" s="102">
        <f t="shared" si="0"/>
        <v>0</v>
      </c>
      <c r="AJ36" s="102">
        <f t="shared" si="1"/>
        <v>0</v>
      </c>
      <c r="AK36" s="102">
        <f t="shared" si="2"/>
        <v>0</v>
      </c>
      <c r="AL36" s="102">
        <f t="shared" si="3"/>
        <v>0</v>
      </c>
      <c r="AM36" s="96" t="e">
        <f>IF(G36&amp;H36&amp;I36&amp;L36&amp;M36&amp;N36&amp;R36&amp;S36&amp;T36&amp;U36&amp;V36&amp;W36&amp;X36&amp;Y36&amp;Z36&amp;AA36&amp;AB36&amp;AC36&amp;#REF!&amp;#REF!=""," ",COUNTIF(G36:AC36,"/"))</f>
        <v>#REF!</v>
      </c>
      <c r="AN36" s="97"/>
      <c r="AO36" s="97"/>
      <c r="AP36" s="97"/>
    </row>
    <row r="37" spans="1:42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102"/>
      <c r="AE37" s="102"/>
      <c r="AF37" s="102"/>
      <c r="AG37" s="102">
        <v>34</v>
      </c>
      <c r="AH37" s="102"/>
      <c r="AI37" s="102">
        <f t="shared" si="0"/>
        <v>0</v>
      </c>
      <c r="AJ37" s="102">
        <f t="shared" si="1"/>
        <v>0</v>
      </c>
      <c r="AK37" s="102">
        <f t="shared" si="2"/>
        <v>0</v>
      </c>
      <c r="AL37" s="102">
        <f t="shared" si="3"/>
        <v>0</v>
      </c>
      <c r="AN37" s="97"/>
      <c r="AO37" s="97"/>
      <c r="AP37" s="97"/>
    </row>
    <row r="38" spans="1:42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102"/>
      <c r="AE38" s="102"/>
      <c r="AF38" s="102"/>
      <c r="AG38" s="102">
        <v>35</v>
      </c>
      <c r="AH38" s="102"/>
      <c r="AI38" s="102">
        <f t="shared" si="0"/>
        <v>0</v>
      </c>
      <c r="AJ38" s="102">
        <f t="shared" si="1"/>
        <v>0</v>
      </c>
      <c r="AK38" s="102">
        <f t="shared" si="2"/>
        <v>0</v>
      </c>
      <c r="AL38" s="102">
        <f t="shared" si="3"/>
        <v>0</v>
      </c>
      <c r="AN38" s="97"/>
      <c r="AO38" s="97"/>
      <c r="AP38" s="97"/>
    </row>
    <row r="39" spans="1:42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102"/>
      <c r="AE39" s="102"/>
      <c r="AF39" s="102"/>
      <c r="AG39" s="102">
        <v>36</v>
      </c>
      <c r="AH39" s="102"/>
      <c r="AI39" s="102">
        <f t="shared" si="0"/>
        <v>0</v>
      </c>
      <c r="AJ39" s="102">
        <f t="shared" si="1"/>
        <v>0</v>
      </c>
      <c r="AK39" s="102">
        <f t="shared" si="2"/>
        <v>0</v>
      </c>
      <c r="AL39" s="102">
        <f t="shared" si="3"/>
        <v>0</v>
      </c>
      <c r="AN39" s="97"/>
      <c r="AO39" s="97"/>
      <c r="AP39" s="97"/>
    </row>
    <row r="40" spans="1:42" s="96" customFormat="1" ht="18.600000000000001" customHeigh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102"/>
      <c r="AE40" s="102"/>
      <c r="AF40" s="102"/>
      <c r="AG40" s="102">
        <v>37</v>
      </c>
      <c r="AH40" s="102"/>
      <c r="AI40" s="102">
        <f t="shared" si="0"/>
        <v>0</v>
      </c>
      <c r="AJ40" s="102">
        <f t="shared" si="1"/>
        <v>0</v>
      </c>
      <c r="AK40" s="102">
        <f t="shared" si="2"/>
        <v>0</v>
      </c>
      <c r="AL40" s="102">
        <f t="shared" si="3"/>
        <v>0</v>
      </c>
      <c r="AN40" s="97"/>
      <c r="AO40" s="97"/>
      <c r="AP40" s="97"/>
    </row>
    <row r="41" spans="1:42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102"/>
      <c r="AE41" s="102"/>
      <c r="AF41" s="102"/>
      <c r="AG41" s="102">
        <v>38</v>
      </c>
      <c r="AH41" s="102"/>
      <c r="AI41" s="102"/>
      <c r="AJ41" s="102"/>
      <c r="AK41" s="102"/>
      <c r="AL41" s="102"/>
      <c r="AN41" s="97"/>
      <c r="AO41" s="97"/>
      <c r="AP41" s="97"/>
    </row>
    <row r="42" spans="1:42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102"/>
      <c r="AE42" s="102"/>
      <c r="AF42" s="102"/>
      <c r="AG42" s="102">
        <v>39</v>
      </c>
      <c r="AH42" s="102"/>
      <c r="AI42" s="102"/>
      <c r="AJ42" s="102"/>
      <c r="AK42" s="102"/>
      <c r="AL42" s="102"/>
      <c r="AN42" s="97"/>
      <c r="AO42" s="97"/>
      <c r="AP42" s="97"/>
    </row>
    <row r="43" spans="1:42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102"/>
      <c r="AE43" s="102"/>
      <c r="AF43" s="102"/>
      <c r="AG43" s="102">
        <v>40</v>
      </c>
      <c r="AH43" s="102"/>
      <c r="AI43" s="102"/>
      <c r="AJ43" s="102"/>
      <c r="AK43" s="102"/>
      <c r="AL43" s="102"/>
      <c r="AN43" s="97"/>
      <c r="AO43" s="97"/>
      <c r="AP43" s="97"/>
    </row>
    <row r="44" spans="1:42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102"/>
      <c r="AE44" s="102"/>
      <c r="AF44" s="102"/>
      <c r="AG44" s="102">
        <v>41</v>
      </c>
      <c r="AH44" s="102"/>
      <c r="AI44" s="102"/>
      <c r="AJ44" s="102"/>
      <c r="AK44" s="102"/>
      <c r="AL44" s="102"/>
      <c r="AN44" s="97"/>
      <c r="AO44" s="97"/>
      <c r="AP44" s="97"/>
    </row>
    <row r="45" spans="1:42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102"/>
      <c r="AE45" s="102"/>
      <c r="AF45" s="102"/>
      <c r="AG45" s="102">
        <v>42</v>
      </c>
      <c r="AH45" s="102"/>
      <c r="AI45" s="102"/>
      <c r="AJ45" s="102"/>
      <c r="AK45" s="102"/>
      <c r="AL45" s="102"/>
      <c r="AN45" s="97"/>
      <c r="AO45" s="97"/>
      <c r="AP45" s="97"/>
    </row>
    <row r="46" spans="1:42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102"/>
      <c r="AE46" s="102"/>
      <c r="AF46" s="102"/>
      <c r="AG46" s="102">
        <v>43</v>
      </c>
      <c r="AH46" s="102"/>
      <c r="AI46" s="102"/>
      <c r="AJ46" s="102"/>
      <c r="AK46" s="102"/>
      <c r="AL46" s="102"/>
      <c r="AN46" s="97"/>
      <c r="AO46" s="97"/>
      <c r="AP46" s="97"/>
    </row>
    <row r="47" spans="1:42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102"/>
      <c r="AE47" s="102"/>
      <c r="AF47" s="102"/>
      <c r="AG47" s="102">
        <v>44</v>
      </c>
      <c r="AH47" s="102"/>
      <c r="AI47" s="102"/>
      <c r="AJ47" s="102"/>
      <c r="AK47" s="102"/>
      <c r="AL47" s="102"/>
      <c r="AN47" s="97"/>
      <c r="AO47" s="97"/>
      <c r="AP47" s="97"/>
    </row>
    <row r="48" spans="1:42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102"/>
      <c r="AE48" s="102"/>
      <c r="AF48" s="102"/>
      <c r="AG48" s="102">
        <v>45</v>
      </c>
      <c r="AH48" s="102"/>
      <c r="AI48" s="102"/>
      <c r="AJ48" s="102"/>
      <c r="AK48" s="102"/>
      <c r="AL48" s="102"/>
      <c r="AN48" s="97"/>
      <c r="AO48" s="97"/>
      <c r="AP48" s="97"/>
    </row>
    <row r="49" spans="1:42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102"/>
      <c r="AE49" s="102"/>
      <c r="AF49" s="102"/>
      <c r="AG49" s="102">
        <v>46</v>
      </c>
      <c r="AH49" s="102"/>
      <c r="AI49" s="102"/>
      <c r="AJ49" s="102"/>
      <c r="AK49" s="102"/>
      <c r="AL49" s="102"/>
      <c r="AN49" s="97"/>
      <c r="AO49" s="97"/>
      <c r="AP49" s="97"/>
    </row>
    <row r="50" spans="1:42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102"/>
      <c r="AE50" s="102"/>
      <c r="AF50" s="102"/>
      <c r="AG50" s="102">
        <v>47</v>
      </c>
      <c r="AH50" s="102"/>
      <c r="AI50" s="102"/>
      <c r="AJ50" s="102"/>
      <c r="AK50" s="102"/>
      <c r="AL50" s="102"/>
      <c r="AN50" s="97"/>
      <c r="AO50" s="97"/>
      <c r="AP50" s="97"/>
    </row>
    <row r="51" spans="1:42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102"/>
      <c r="AE51" s="102"/>
      <c r="AF51" s="102"/>
      <c r="AG51" s="102">
        <v>48</v>
      </c>
      <c r="AH51" s="102"/>
      <c r="AI51" s="102"/>
      <c r="AJ51" s="102"/>
      <c r="AK51" s="102"/>
      <c r="AL51" s="102"/>
      <c r="AN51" s="97"/>
      <c r="AO51" s="97"/>
      <c r="AP51" s="97"/>
    </row>
    <row r="52" spans="1:42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102"/>
      <c r="AE52" s="102"/>
      <c r="AF52" s="102"/>
      <c r="AG52" s="102">
        <v>49</v>
      </c>
      <c r="AH52" s="102"/>
      <c r="AI52" s="102"/>
      <c r="AJ52" s="102"/>
      <c r="AK52" s="102"/>
      <c r="AL52" s="102"/>
      <c r="AN52" s="97"/>
      <c r="AO52" s="97"/>
      <c r="AP52" s="97"/>
    </row>
    <row r="53" spans="1:42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102"/>
      <c r="AE53" s="102"/>
      <c r="AF53" s="102"/>
      <c r="AG53" s="102">
        <v>50</v>
      </c>
      <c r="AH53" s="102"/>
      <c r="AI53" s="102"/>
      <c r="AJ53" s="102"/>
      <c r="AK53" s="102"/>
      <c r="AL53" s="102"/>
      <c r="AN53" s="97"/>
      <c r="AO53" s="97"/>
      <c r="AP53" s="97"/>
    </row>
    <row r="54" spans="1:42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102"/>
      <c r="AE54" s="102"/>
      <c r="AF54" s="102"/>
      <c r="AG54" s="102">
        <v>51</v>
      </c>
      <c r="AH54" s="102"/>
      <c r="AI54" s="102"/>
      <c r="AJ54" s="102"/>
      <c r="AK54" s="102"/>
      <c r="AL54" s="102"/>
      <c r="AN54" s="97"/>
      <c r="AO54" s="97"/>
      <c r="AP54" s="97"/>
    </row>
    <row r="55" spans="1:42" x14ac:dyDescent="0.7">
      <c r="AG55" s="100">
        <v>52</v>
      </c>
    </row>
    <row r="56" spans="1:42" x14ac:dyDescent="0.7">
      <c r="AG56" s="100">
        <v>53</v>
      </c>
    </row>
    <row r="57" spans="1:42" x14ac:dyDescent="0.7">
      <c r="AG57" s="100">
        <v>54</v>
      </c>
    </row>
    <row r="58" spans="1:42" x14ac:dyDescent="0.7">
      <c r="AG58" s="100">
        <v>55</v>
      </c>
    </row>
    <row r="59" spans="1:42" x14ac:dyDescent="0.7">
      <c r="AG59" s="100">
        <v>56</v>
      </c>
    </row>
    <row r="60" spans="1:42" x14ac:dyDescent="0.7">
      <c r="AG60" s="100">
        <v>57</v>
      </c>
    </row>
    <row r="61" spans="1:42" x14ac:dyDescent="0.7">
      <c r="AG61" s="100">
        <v>58</v>
      </c>
    </row>
    <row r="62" spans="1:42" x14ac:dyDescent="0.7">
      <c r="AG62" s="100">
        <v>59</v>
      </c>
    </row>
    <row r="63" spans="1:42" x14ac:dyDescent="0.7">
      <c r="AG63" s="100">
        <v>60</v>
      </c>
    </row>
    <row r="64" spans="1:42" x14ac:dyDescent="0.7">
      <c r="AG64" s="100">
        <v>61</v>
      </c>
    </row>
    <row r="65" spans="33:33" x14ac:dyDescent="0.7">
      <c r="AG65" s="100">
        <v>62</v>
      </c>
    </row>
    <row r="66" spans="33:33" x14ac:dyDescent="0.7">
      <c r="AG66" s="100">
        <v>63</v>
      </c>
    </row>
    <row r="67" spans="33:33" x14ac:dyDescent="0.7">
      <c r="AG67" s="100">
        <v>64</v>
      </c>
    </row>
    <row r="68" spans="33:33" x14ac:dyDescent="0.7">
      <c r="AG68" s="100">
        <v>65</v>
      </c>
    </row>
    <row r="69" spans="33:33" x14ac:dyDescent="0.7">
      <c r="AG69" s="100">
        <v>66</v>
      </c>
    </row>
    <row r="70" spans="33:33" x14ac:dyDescent="0.7">
      <c r="AG70" s="100">
        <v>67</v>
      </c>
    </row>
    <row r="71" spans="33:33" x14ac:dyDescent="0.7">
      <c r="AG71" s="100">
        <v>68</v>
      </c>
    </row>
    <row r="72" spans="33:33" x14ac:dyDescent="0.7">
      <c r="AG72" s="100">
        <v>69</v>
      </c>
    </row>
    <row r="73" spans="33:33" x14ac:dyDescent="0.7">
      <c r="AG73" s="100">
        <v>70</v>
      </c>
    </row>
    <row r="74" spans="33:33" x14ac:dyDescent="0.7">
      <c r="AG74" s="100">
        <v>71</v>
      </c>
    </row>
    <row r="75" spans="33:33" x14ac:dyDescent="0.7">
      <c r="AG75" s="100">
        <v>72</v>
      </c>
    </row>
    <row r="76" spans="33:33" x14ac:dyDescent="0.7">
      <c r="AG76" s="100">
        <v>73</v>
      </c>
    </row>
    <row r="77" spans="33:33" x14ac:dyDescent="0.7">
      <c r="AG77" s="100">
        <v>74</v>
      </c>
    </row>
    <row r="78" spans="33:33" x14ac:dyDescent="0.7">
      <c r="AG78" s="100">
        <v>75</v>
      </c>
    </row>
    <row r="79" spans="33:33" x14ac:dyDescent="0.7">
      <c r="AG79" s="100">
        <v>76</v>
      </c>
    </row>
    <row r="80" spans="33:33" x14ac:dyDescent="0.7">
      <c r="AG80" s="100">
        <v>77</v>
      </c>
    </row>
    <row r="81" spans="33:33" x14ac:dyDescent="0.7">
      <c r="AG81" s="100">
        <v>78</v>
      </c>
    </row>
    <row r="82" spans="33:33" x14ac:dyDescent="0.7">
      <c r="AG82" s="100">
        <v>79</v>
      </c>
    </row>
    <row r="83" spans="33:33" x14ac:dyDescent="0.7">
      <c r="AG83" s="100">
        <v>80</v>
      </c>
    </row>
    <row r="84" spans="33:33" x14ac:dyDescent="0.7">
      <c r="AG84" s="100">
        <v>81</v>
      </c>
    </row>
    <row r="85" spans="33:33" x14ac:dyDescent="0.7">
      <c r="AG85" s="100">
        <v>82</v>
      </c>
    </row>
    <row r="86" spans="33:33" x14ac:dyDescent="0.7">
      <c r="AG86" s="100">
        <v>83</v>
      </c>
    </row>
    <row r="87" spans="33:33" x14ac:dyDescent="0.7">
      <c r="AG87" s="100">
        <v>84</v>
      </c>
    </row>
    <row r="88" spans="33:33" x14ac:dyDescent="0.7">
      <c r="AG88" s="100">
        <v>85</v>
      </c>
    </row>
    <row r="89" spans="33:33" x14ac:dyDescent="0.7">
      <c r="AG89" s="100">
        <v>86</v>
      </c>
    </row>
    <row r="90" spans="33:33" x14ac:dyDescent="0.7">
      <c r="AG90" s="100">
        <v>87</v>
      </c>
    </row>
    <row r="91" spans="33:33" x14ac:dyDescent="0.7">
      <c r="AG91" s="100">
        <v>88</v>
      </c>
    </row>
    <row r="92" spans="33:33" x14ac:dyDescent="0.7">
      <c r="AG92" s="100">
        <v>89</v>
      </c>
    </row>
    <row r="93" spans="33:33" x14ac:dyDescent="0.7">
      <c r="AG93" s="100">
        <v>90</v>
      </c>
    </row>
    <row r="94" spans="33:33" x14ac:dyDescent="0.7">
      <c r="AG94" s="100">
        <v>91</v>
      </c>
    </row>
    <row r="95" spans="33:33" x14ac:dyDescent="0.7">
      <c r="AG95" s="100">
        <v>92</v>
      </c>
    </row>
    <row r="96" spans="33:33" x14ac:dyDescent="0.7">
      <c r="AG96" s="100">
        <v>93</v>
      </c>
    </row>
    <row r="97" spans="33:33" x14ac:dyDescent="0.7">
      <c r="AG97" s="100">
        <v>94</v>
      </c>
    </row>
    <row r="98" spans="33:33" x14ac:dyDescent="0.7">
      <c r="AG98" s="100">
        <v>95</v>
      </c>
    </row>
    <row r="99" spans="33:33" x14ac:dyDescent="0.7">
      <c r="AG99" s="100">
        <v>96</v>
      </c>
    </row>
    <row r="100" spans="33:33" x14ac:dyDescent="0.7">
      <c r="AG100" s="100">
        <v>97</v>
      </c>
    </row>
    <row r="101" spans="33:33" x14ac:dyDescent="0.7">
      <c r="AG101" s="100">
        <v>98</v>
      </c>
    </row>
    <row r="102" spans="33:33" x14ac:dyDescent="0.7">
      <c r="AG102" s="100">
        <v>99</v>
      </c>
    </row>
    <row r="103" spans="33:33" x14ac:dyDescent="0.7">
      <c r="AG103" s="100">
        <v>100</v>
      </c>
    </row>
    <row r="104" spans="33:33" x14ac:dyDescent="0.7">
      <c r="AG104" s="100">
        <v>101</v>
      </c>
    </row>
    <row r="105" spans="33:33" x14ac:dyDescent="0.7">
      <c r="AG105" s="100">
        <v>102</v>
      </c>
    </row>
    <row r="106" spans="33:33" x14ac:dyDescent="0.7">
      <c r="AG106" s="100">
        <v>103</v>
      </c>
    </row>
    <row r="107" spans="33:33" x14ac:dyDescent="0.7">
      <c r="AG107" s="100">
        <v>104</v>
      </c>
    </row>
    <row r="108" spans="33:33" x14ac:dyDescent="0.7">
      <c r="AG108" s="100">
        <v>105</v>
      </c>
    </row>
    <row r="109" spans="33:33" x14ac:dyDescent="0.7">
      <c r="AG109" s="100">
        <v>106</v>
      </c>
    </row>
    <row r="110" spans="33:33" x14ac:dyDescent="0.7">
      <c r="AG110" s="100">
        <v>107</v>
      </c>
    </row>
    <row r="111" spans="33:33" x14ac:dyDescent="0.7">
      <c r="AG111" s="100">
        <v>108</v>
      </c>
    </row>
    <row r="112" spans="33:33" x14ac:dyDescent="0.7">
      <c r="AG112" s="100">
        <v>109</v>
      </c>
    </row>
    <row r="113" spans="33:33" x14ac:dyDescent="0.7">
      <c r="AG113" s="100">
        <v>110</v>
      </c>
    </row>
    <row r="114" spans="33:33" x14ac:dyDescent="0.7">
      <c r="AG114" s="100">
        <v>111</v>
      </c>
    </row>
    <row r="115" spans="33:33" x14ac:dyDescent="0.7">
      <c r="AG115" s="100">
        <v>112</v>
      </c>
    </row>
    <row r="116" spans="33:33" x14ac:dyDescent="0.7">
      <c r="AG116" s="100">
        <v>113</v>
      </c>
    </row>
    <row r="117" spans="33:33" x14ac:dyDescent="0.7">
      <c r="AG117" s="100">
        <v>114</v>
      </c>
    </row>
    <row r="118" spans="33:33" x14ac:dyDescent="0.7">
      <c r="AG118" s="100">
        <v>115</v>
      </c>
    </row>
    <row r="119" spans="33:33" x14ac:dyDescent="0.7">
      <c r="AG119" s="100">
        <v>116</v>
      </c>
    </row>
    <row r="120" spans="33:33" x14ac:dyDescent="0.7">
      <c r="AG120" s="100">
        <v>117</v>
      </c>
    </row>
    <row r="121" spans="33:33" x14ac:dyDescent="0.7">
      <c r="AG121" s="100">
        <v>118</v>
      </c>
    </row>
    <row r="122" spans="33:33" x14ac:dyDescent="0.7">
      <c r="AG122" s="100">
        <v>119</v>
      </c>
    </row>
    <row r="123" spans="33:33" x14ac:dyDescent="0.7">
      <c r="AG123" s="100">
        <v>120</v>
      </c>
    </row>
    <row r="124" spans="33:33" x14ac:dyDescent="0.7">
      <c r="AG124" s="100">
        <v>121</v>
      </c>
    </row>
    <row r="125" spans="33:33" x14ac:dyDescent="0.7">
      <c r="AG125" s="100">
        <v>122</v>
      </c>
    </row>
    <row r="126" spans="33:33" x14ac:dyDescent="0.7">
      <c r="AG126" s="100">
        <v>123</v>
      </c>
    </row>
    <row r="127" spans="33:33" x14ac:dyDescent="0.7">
      <c r="AG127" s="100">
        <v>124</v>
      </c>
    </row>
    <row r="128" spans="33:33" x14ac:dyDescent="0.7">
      <c r="AG128" s="100">
        <v>125</v>
      </c>
    </row>
    <row r="129" spans="33:33" x14ac:dyDescent="0.7">
      <c r="AG129" s="100">
        <v>126</v>
      </c>
    </row>
    <row r="130" spans="33:33" x14ac:dyDescent="0.7">
      <c r="AG130" s="100">
        <v>127</v>
      </c>
    </row>
    <row r="131" spans="33:33" x14ac:dyDescent="0.7">
      <c r="AG131" s="100">
        <v>128</v>
      </c>
    </row>
    <row r="132" spans="33:33" x14ac:dyDescent="0.7">
      <c r="AG132" s="100">
        <v>129</v>
      </c>
    </row>
    <row r="133" spans="33:33" x14ac:dyDescent="0.7">
      <c r="AG133" s="100">
        <v>130</v>
      </c>
    </row>
    <row r="134" spans="33:33" x14ac:dyDescent="0.7">
      <c r="AG134" s="100">
        <v>131</v>
      </c>
    </row>
    <row r="135" spans="33:33" x14ac:dyDescent="0.7">
      <c r="AG135" s="100">
        <v>132</v>
      </c>
    </row>
    <row r="136" spans="33:33" x14ac:dyDescent="0.7">
      <c r="AG136" s="100">
        <v>133</v>
      </c>
    </row>
    <row r="137" spans="33:33" x14ac:dyDescent="0.7">
      <c r="AG137" s="100">
        <v>134</v>
      </c>
    </row>
    <row r="138" spans="33:33" x14ac:dyDescent="0.7">
      <c r="AG138" s="100">
        <v>135</v>
      </c>
    </row>
    <row r="139" spans="33:33" x14ac:dyDescent="0.7">
      <c r="AG139" s="100">
        <v>136</v>
      </c>
    </row>
    <row r="140" spans="33:33" x14ac:dyDescent="0.7">
      <c r="AG140" s="100">
        <v>137</v>
      </c>
    </row>
    <row r="141" spans="33:33" x14ac:dyDescent="0.7">
      <c r="AG141" s="100">
        <v>138</v>
      </c>
    </row>
    <row r="142" spans="33:33" x14ac:dyDescent="0.7">
      <c r="AG142" s="100">
        <v>139</v>
      </c>
    </row>
    <row r="143" spans="33:33" x14ac:dyDescent="0.7">
      <c r="AG143" s="100">
        <v>140</v>
      </c>
    </row>
    <row r="144" spans="33:33" x14ac:dyDescent="0.7">
      <c r="AG144" s="100">
        <v>141</v>
      </c>
    </row>
    <row r="145" spans="33:33" x14ac:dyDescent="0.7">
      <c r="AG145" s="100">
        <v>142</v>
      </c>
    </row>
    <row r="146" spans="33:33" x14ac:dyDescent="0.7">
      <c r="AG146" s="100">
        <v>143</v>
      </c>
    </row>
    <row r="147" spans="33:33" x14ac:dyDescent="0.7">
      <c r="AG147" s="100">
        <v>144</v>
      </c>
    </row>
    <row r="148" spans="33:33" x14ac:dyDescent="0.7">
      <c r="AG148" s="100">
        <v>145</v>
      </c>
    </row>
    <row r="149" spans="33:33" x14ac:dyDescent="0.7">
      <c r="AG149" s="100">
        <v>146</v>
      </c>
    </row>
    <row r="150" spans="33:33" x14ac:dyDescent="0.7">
      <c r="AG150" s="100">
        <v>147</v>
      </c>
    </row>
    <row r="151" spans="33:33" x14ac:dyDescent="0.7">
      <c r="AG151" s="100">
        <v>148</v>
      </c>
    </row>
    <row r="152" spans="33:33" x14ac:dyDescent="0.7">
      <c r="AG152" s="100">
        <v>149</v>
      </c>
    </row>
    <row r="153" spans="33:33" x14ac:dyDescent="0.7">
      <c r="AG153" s="100">
        <v>150</v>
      </c>
    </row>
    <row r="154" spans="33:33" x14ac:dyDescent="0.7">
      <c r="AG154" s="100">
        <v>151</v>
      </c>
    </row>
    <row r="155" spans="33:33" x14ac:dyDescent="0.7">
      <c r="AG155" s="100">
        <v>152</v>
      </c>
    </row>
    <row r="156" spans="33:33" x14ac:dyDescent="0.7">
      <c r="AG156" s="100">
        <v>153</v>
      </c>
    </row>
    <row r="157" spans="33:33" x14ac:dyDescent="0.7">
      <c r="AG157" s="100">
        <v>154</v>
      </c>
    </row>
    <row r="158" spans="33:33" x14ac:dyDescent="0.7">
      <c r="AG158" s="100">
        <v>155</v>
      </c>
    </row>
    <row r="159" spans="33:33" x14ac:dyDescent="0.7">
      <c r="AG159" s="100">
        <v>156</v>
      </c>
    </row>
    <row r="160" spans="33:33" x14ac:dyDescent="0.7">
      <c r="AG160" s="100">
        <v>157</v>
      </c>
    </row>
    <row r="161" spans="33:33" x14ac:dyDescent="0.7">
      <c r="AG161" s="100">
        <v>158</v>
      </c>
    </row>
    <row r="162" spans="33:33" x14ac:dyDescent="0.7">
      <c r="AG162" s="100">
        <v>159</v>
      </c>
    </row>
    <row r="163" spans="33:33" x14ac:dyDescent="0.7">
      <c r="AG163" s="100">
        <v>160</v>
      </c>
    </row>
    <row r="164" spans="33:33" x14ac:dyDescent="0.7">
      <c r="AG164" s="100">
        <v>161</v>
      </c>
    </row>
    <row r="165" spans="33:33" x14ac:dyDescent="0.7">
      <c r="AG165" s="100">
        <v>162</v>
      </c>
    </row>
    <row r="166" spans="33:33" x14ac:dyDescent="0.7">
      <c r="AG166" s="100">
        <v>163</v>
      </c>
    </row>
    <row r="167" spans="33:33" x14ac:dyDescent="0.7">
      <c r="AG167" s="100">
        <v>164</v>
      </c>
    </row>
    <row r="168" spans="33:33" x14ac:dyDescent="0.7">
      <c r="AG168" s="100">
        <v>165</v>
      </c>
    </row>
    <row r="169" spans="33:33" x14ac:dyDescent="0.7">
      <c r="AG169" s="100">
        <v>166</v>
      </c>
    </row>
    <row r="170" spans="33:33" x14ac:dyDescent="0.7">
      <c r="AG170" s="100">
        <v>167</v>
      </c>
    </row>
    <row r="171" spans="33:33" x14ac:dyDescent="0.7">
      <c r="AG171" s="100">
        <v>168</v>
      </c>
    </row>
    <row r="172" spans="33:33" x14ac:dyDescent="0.7">
      <c r="AG172" s="100">
        <v>169</v>
      </c>
    </row>
    <row r="173" spans="33:33" x14ac:dyDescent="0.7">
      <c r="AG173" s="100">
        <v>170</v>
      </c>
    </row>
    <row r="174" spans="33:33" x14ac:dyDescent="0.7">
      <c r="AG174" s="100">
        <v>171</v>
      </c>
    </row>
    <row r="175" spans="33:33" x14ac:dyDescent="0.7">
      <c r="AG175" s="100">
        <v>172</v>
      </c>
    </row>
    <row r="176" spans="33:33" x14ac:dyDescent="0.7">
      <c r="AG176" s="100">
        <v>173</v>
      </c>
    </row>
    <row r="177" spans="33:33" x14ac:dyDescent="0.7">
      <c r="AG177" s="100">
        <v>174</v>
      </c>
    </row>
    <row r="178" spans="33:33" x14ac:dyDescent="0.7">
      <c r="AG178" s="100">
        <v>175</v>
      </c>
    </row>
    <row r="179" spans="33:33" x14ac:dyDescent="0.7">
      <c r="AG179" s="100">
        <v>176</v>
      </c>
    </row>
    <row r="180" spans="33:33" x14ac:dyDescent="0.7">
      <c r="AG180" s="100">
        <v>177</v>
      </c>
    </row>
    <row r="181" spans="33:33" x14ac:dyDescent="0.7">
      <c r="AG181" s="100">
        <v>178</v>
      </c>
    </row>
    <row r="182" spans="33:33" x14ac:dyDescent="0.7">
      <c r="AG182" s="100">
        <v>179</v>
      </c>
    </row>
    <row r="183" spans="33:33" x14ac:dyDescent="0.7">
      <c r="AG183" s="100">
        <v>180</v>
      </c>
    </row>
    <row r="184" spans="33:33" x14ac:dyDescent="0.7">
      <c r="AG184" s="100">
        <v>181</v>
      </c>
    </row>
    <row r="185" spans="33:33" x14ac:dyDescent="0.7">
      <c r="AG185" s="100">
        <v>182</v>
      </c>
    </row>
    <row r="186" spans="33:33" x14ac:dyDescent="0.7">
      <c r="AG186" s="100">
        <v>183</v>
      </c>
    </row>
    <row r="187" spans="33:33" x14ac:dyDescent="0.7">
      <c r="AG187" s="100">
        <v>184</v>
      </c>
    </row>
    <row r="188" spans="33:33" x14ac:dyDescent="0.7">
      <c r="AG188" s="100">
        <v>185</v>
      </c>
    </row>
    <row r="189" spans="33:33" x14ac:dyDescent="0.7">
      <c r="AG189" s="100">
        <v>186</v>
      </c>
    </row>
    <row r="190" spans="33:33" x14ac:dyDescent="0.7">
      <c r="AG190" s="100">
        <v>187</v>
      </c>
    </row>
    <row r="191" spans="33:33" x14ac:dyDescent="0.7">
      <c r="AG191" s="100">
        <v>188</v>
      </c>
    </row>
    <row r="192" spans="33:33" x14ac:dyDescent="0.7">
      <c r="AG192" s="100">
        <v>189</v>
      </c>
    </row>
    <row r="193" spans="33:33" x14ac:dyDescent="0.7">
      <c r="AG193" s="100">
        <v>190</v>
      </c>
    </row>
    <row r="194" spans="33:33" x14ac:dyDescent="0.7">
      <c r="AG194" s="100">
        <v>191</v>
      </c>
    </row>
    <row r="195" spans="33:33" x14ac:dyDescent="0.7">
      <c r="AG195" s="100">
        <v>192</v>
      </c>
    </row>
    <row r="196" spans="33:33" x14ac:dyDescent="0.7">
      <c r="AG196" s="100">
        <v>193</v>
      </c>
    </row>
    <row r="197" spans="33:33" x14ac:dyDescent="0.7">
      <c r="AG197" s="100">
        <v>194</v>
      </c>
    </row>
    <row r="198" spans="33:33" x14ac:dyDescent="0.7">
      <c r="AG198" s="100">
        <v>195</v>
      </c>
    </row>
    <row r="199" spans="33:33" x14ac:dyDescent="0.7">
      <c r="AG199" s="100">
        <v>196</v>
      </c>
    </row>
    <row r="200" spans="33:33" x14ac:dyDescent="0.7">
      <c r="AG200" s="100">
        <v>197</v>
      </c>
    </row>
    <row r="201" spans="33:33" x14ac:dyDescent="0.7">
      <c r="AG201" s="100">
        <v>198</v>
      </c>
    </row>
    <row r="202" spans="33:33" x14ac:dyDescent="0.7">
      <c r="AG202" s="100">
        <v>199</v>
      </c>
    </row>
    <row r="203" spans="33:33" x14ac:dyDescent="0.7">
      <c r="AG203" s="100">
        <v>200</v>
      </c>
    </row>
    <row r="204" spans="33:33" x14ac:dyDescent="0.7">
      <c r="AG204" s="100">
        <v>201</v>
      </c>
    </row>
    <row r="205" spans="33:33" x14ac:dyDescent="0.7">
      <c r="AG205" s="100">
        <v>202</v>
      </c>
    </row>
    <row r="206" spans="33:33" x14ac:dyDescent="0.7">
      <c r="AG206" s="100">
        <v>203</v>
      </c>
    </row>
    <row r="207" spans="33:33" x14ac:dyDescent="0.7">
      <c r="AG207" s="100">
        <v>204</v>
      </c>
    </row>
    <row r="208" spans="33:33" x14ac:dyDescent="0.7">
      <c r="AG208" s="100">
        <v>205</v>
      </c>
    </row>
    <row r="209" spans="33:33" x14ac:dyDescent="0.7">
      <c r="AG209" s="100">
        <v>206</v>
      </c>
    </row>
    <row r="210" spans="33:33" x14ac:dyDescent="0.7">
      <c r="AG210" s="100">
        <v>207</v>
      </c>
    </row>
    <row r="211" spans="33:33" x14ac:dyDescent="0.7">
      <c r="AG211" s="100">
        <v>208</v>
      </c>
    </row>
    <row r="212" spans="33:33" x14ac:dyDescent="0.7">
      <c r="AG212" s="100">
        <v>209</v>
      </c>
    </row>
    <row r="213" spans="33:33" x14ac:dyDescent="0.7">
      <c r="AG213" s="100">
        <v>210</v>
      </c>
    </row>
    <row r="214" spans="33:33" x14ac:dyDescent="0.7">
      <c r="AG214" s="100">
        <v>211</v>
      </c>
    </row>
    <row r="215" spans="33:33" x14ac:dyDescent="0.7">
      <c r="AG215" s="100">
        <v>212</v>
      </c>
    </row>
    <row r="216" spans="33:33" x14ac:dyDescent="0.7">
      <c r="AG216" s="100">
        <v>213</v>
      </c>
    </row>
    <row r="217" spans="33:33" x14ac:dyDescent="0.7">
      <c r="AG217" s="100">
        <v>214</v>
      </c>
    </row>
    <row r="218" spans="33:33" x14ac:dyDescent="0.7">
      <c r="AG218" s="100">
        <v>215</v>
      </c>
    </row>
  </sheetData>
  <sheetProtection algorithmName="SHA-512" hashValue="MuXPNHn4FOoVrlZU126fTI/YN+qdXrjCYYvG9lE57aW5av5xJi6utMKpgLAs8mervKxSGuXaGMYIHbpEr6tWXw==" saltValue="RJd8piMLFCxjQ+NDLE/qzA==" spinCount="100000" sheet="1" objects="1" scenarios="1"/>
  <protectedRanges>
    <protectedRange sqref="G4:AC40" name="ช่วง1"/>
  </protectedRanges>
  <mergeCells count="6">
    <mergeCell ref="B2:E2"/>
    <mergeCell ref="A3:A7"/>
    <mergeCell ref="B3:B7"/>
    <mergeCell ref="C3:E7"/>
    <mergeCell ref="F3:AC3"/>
    <mergeCell ref="V2:W2"/>
  </mergeCells>
  <dataValidations count="6">
    <dataValidation type="list" allowBlank="1" showInputMessage="1" showErrorMessage="1" sqref="G4:AC4" xr:uid="{04AC553A-6B0C-4BF2-9F24-F38F317B99CD}">
      <formula1>$AD$4:$AD$15</formula1>
    </dataValidation>
    <dataValidation type="list" allowBlank="1" showInputMessage="1" showErrorMessage="1" sqref="G5:AC5" xr:uid="{996DF1DC-355B-4368-A7AB-646EBC69E628}">
      <formula1>$AE$4:$AE$10</formula1>
    </dataValidation>
    <dataValidation type="list" allowBlank="1" showInputMessage="1" showErrorMessage="1" sqref="G6:AC6" xr:uid="{B2E88C80-BD19-4828-B82C-E2F5295E6880}">
      <formula1>$AF$4:$AF$34</formula1>
    </dataValidation>
    <dataValidation type="list" allowBlank="1" showInputMessage="1" showErrorMessage="1" sqref="AB7 J7 L7 N7 P7 R7 T7 V7 X7 Z7" xr:uid="{17093501-BD27-4B46-88E3-7B68139E7B40}">
      <formula1>$AG$4:$AG$63</formula1>
    </dataValidation>
    <dataValidation type="list" allowBlank="1" showInputMessage="1" showErrorMessage="1" sqref="G8:AC37" xr:uid="{9096F405-EF55-424F-A650-607B97AE4C6E}">
      <formula1>$AH$4:$AH$8</formula1>
    </dataValidation>
    <dataValidation type="list" allowBlank="1" showInputMessage="1" showErrorMessage="1" sqref="G7:I7 K7 M7 O7 Q7 S7 U7 W7 Y7 AA7 AC7" xr:uid="{241C389B-4052-4042-9A70-CC0362B82B35}">
      <formula1>$AG$4:$AG$219</formula1>
    </dataValidation>
  </dataValidations>
  <pageMargins left="0.64" right="0.12" top="0.44" bottom="0.38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24</vt:i4>
      </vt:variant>
      <vt:variant>
        <vt:lpstr>ช่วงที่มีชื่อ</vt:lpstr>
      </vt:variant>
      <vt:variant>
        <vt:i4>16</vt:i4>
      </vt:variant>
    </vt:vector>
  </HeadingPairs>
  <TitlesOfParts>
    <vt:vector size="40" baseType="lpstr">
      <vt:lpstr>หน้าหลัก</vt:lpstr>
      <vt:lpstr>ข้อมูลพื้นฐาน</vt:lpstr>
      <vt:lpstr>รายชื่อครู</vt:lpstr>
      <vt:lpstr>ข้อมูลนักเรียน</vt:lpstr>
      <vt:lpstr>ปก</vt:lpstr>
      <vt:lpstr>ตัวชี้วัด</vt:lpstr>
      <vt:lpstr>เวลาเรียนเทอม1.1</vt:lpstr>
      <vt:lpstr>เวลาเรียนเทอม1.2</vt:lpstr>
      <vt:lpstr>เวลาเรียนเทอม1.3</vt:lpstr>
      <vt:lpstr>เวลาเรียนเทอม1.4</vt:lpstr>
      <vt:lpstr>เวลาเรียนเทอม1.5</vt:lpstr>
      <vt:lpstr>เวลาเรียนเทอม2.1</vt:lpstr>
      <vt:lpstr>เวลาเรียนเทอม2.2</vt:lpstr>
      <vt:lpstr>เวลาเรียนเทอม2.3</vt:lpstr>
      <vt:lpstr>เวลาเรียนเทอม2.4</vt:lpstr>
      <vt:lpstr>เวลาเรียนเทอม2.5</vt:lpstr>
      <vt:lpstr>สรุปเวลาเรียน</vt:lpstr>
      <vt:lpstr>คะแนนตัวชี้วัดเทอม1 หน้า1</vt:lpstr>
      <vt:lpstr>คะแนนตัวชี้วัดเทอม1 หน้า2</vt:lpstr>
      <vt:lpstr>คะแนนตัวชี้วัดเทอม2 หน้า1</vt:lpstr>
      <vt:lpstr>คะแนนตัวชี้วัดเทอม2 หน้า2</vt:lpstr>
      <vt:lpstr>สรุปผลการเรียน</vt:lpstr>
      <vt:lpstr>การอ่านคิดวิเคราะห์</vt:lpstr>
      <vt:lpstr>คุณลักษณะอันพึงประสงค์</vt:lpstr>
      <vt:lpstr>ข้อมูลพื้นฐาน!Print_Area</vt:lpstr>
      <vt:lpstr>'คะแนนตัวชี้วัดเทอม1 หน้า1'!Print_Area</vt:lpstr>
      <vt:lpstr>'คะแนนตัวชี้วัดเทอม2 หน้า1'!Print_Area</vt:lpstr>
      <vt:lpstr>ปก!Print_Area</vt:lpstr>
      <vt:lpstr>เวลาเรียนเทอม1.1!Print_Area</vt:lpstr>
      <vt:lpstr>เวลาเรียนเทอม1.2!Print_Area</vt:lpstr>
      <vt:lpstr>เวลาเรียนเทอม1.3!Print_Area</vt:lpstr>
      <vt:lpstr>เวลาเรียนเทอม1.4!Print_Area</vt:lpstr>
      <vt:lpstr>เวลาเรียนเทอม1.5!Print_Area</vt:lpstr>
      <vt:lpstr>เวลาเรียนเทอม2.1!Print_Area</vt:lpstr>
      <vt:lpstr>เวลาเรียนเทอม2.2!Print_Area</vt:lpstr>
      <vt:lpstr>เวลาเรียนเทอม2.3!Print_Area</vt:lpstr>
      <vt:lpstr>เวลาเรียนเทอม2.4!Print_Area</vt:lpstr>
      <vt:lpstr>เวลาเรียนเทอม2.5!Print_Area</vt:lpstr>
      <vt:lpstr>สรุปผลการเรียน!Print_Area</vt:lpstr>
      <vt:lpstr>ตัวชี้วัด!Print_Titles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Tomz GdTory</dc:creator>
  <cp:lastModifiedBy>Tomz GdTory</cp:lastModifiedBy>
  <cp:lastPrinted>2023-12-05T08:25:59Z</cp:lastPrinted>
  <dcterms:created xsi:type="dcterms:W3CDTF">2023-10-19T11:37:38Z</dcterms:created>
  <dcterms:modified xsi:type="dcterms:W3CDTF">2023-12-10T07:14:34Z</dcterms:modified>
</cp:coreProperties>
</file>